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I126" i="1" l="1"/>
  <c r="I30" i="1"/>
  <c r="J126" i="1"/>
  <c r="J30" i="1"/>
  <c r="N30" i="1"/>
  <c r="N7" i="1"/>
  <c r="K7" i="1"/>
  <c r="K126" i="1" s="1"/>
  <c r="L7" i="1"/>
  <c r="M7" i="1"/>
  <c r="L126" i="1"/>
  <c r="J7" i="1"/>
  <c r="I7" i="1"/>
  <c r="H7" i="1"/>
  <c r="H126" i="1"/>
  <c r="M126" i="1"/>
  <c r="G126" i="1"/>
  <c r="N24" i="1"/>
  <c r="H24" i="1"/>
  <c r="I24" i="1"/>
  <c r="J24" i="1"/>
  <c r="K24" i="1"/>
  <c r="L24" i="1"/>
  <c r="M24" i="1"/>
  <c r="G24" i="1"/>
  <c r="L108" i="1" l="1"/>
  <c r="K112" i="1"/>
  <c r="L99" i="1"/>
  <c r="L109" i="1"/>
  <c r="I132" i="1"/>
  <c r="N132" i="1"/>
  <c r="K131" i="1"/>
  <c r="L131" i="1"/>
  <c r="M131" i="1"/>
  <c r="J131" i="1"/>
  <c r="H131" i="1"/>
  <c r="H130" i="1" s="1"/>
  <c r="N131" i="1" l="1"/>
  <c r="J10" i="1"/>
  <c r="J9" i="1" s="1"/>
  <c r="G150" i="1"/>
  <c r="F149" i="1"/>
  <c r="E149" i="1"/>
  <c r="E148" i="1" s="1"/>
  <c r="D149" i="1"/>
  <c r="C149" i="1"/>
  <c r="F148" i="1"/>
  <c r="D148" i="1"/>
  <c r="G146" i="1"/>
  <c r="G145" i="1"/>
  <c r="G144" i="1" s="1"/>
  <c r="F144" i="1"/>
  <c r="E144" i="1"/>
  <c r="D144" i="1"/>
  <c r="C144" i="1"/>
  <c r="G143" i="1"/>
  <c r="G142" i="1" s="1"/>
  <c r="F142" i="1"/>
  <c r="E142" i="1"/>
  <c r="D142" i="1"/>
  <c r="C142" i="1"/>
  <c r="G141" i="1"/>
  <c r="G140" i="1" s="1"/>
  <c r="F140" i="1"/>
  <c r="E140" i="1"/>
  <c r="E139" i="1" s="1"/>
  <c r="D140" i="1"/>
  <c r="D139" i="1" s="1"/>
  <c r="C140" i="1"/>
  <c r="G137" i="1"/>
  <c r="C136" i="1"/>
  <c r="G136" i="1" s="1"/>
  <c r="F135" i="1"/>
  <c r="E135" i="1"/>
  <c r="D135" i="1"/>
  <c r="G133" i="1"/>
  <c r="G131" i="1" s="1"/>
  <c r="C131" i="1"/>
  <c r="F130" i="1"/>
  <c r="E130" i="1"/>
  <c r="D130" i="1"/>
  <c r="G124" i="1"/>
  <c r="F123" i="1"/>
  <c r="F122" i="1" s="1"/>
  <c r="F120" i="1" s="1"/>
  <c r="E123" i="1"/>
  <c r="E122" i="1" s="1"/>
  <c r="E120" i="1" s="1"/>
  <c r="D123" i="1"/>
  <c r="D122" i="1" s="1"/>
  <c r="D120" i="1" s="1"/>
  <c r="C123" i="1"/>
  <c r="G118" i="1"/>
  <c r="F117" i="1"/>
  <c r="F116" i="1" s="1"/>
  <c r="E117" i="1"/>
  <c r="E116" i="1" s="1"/>
  <c r="D117" i="1"/>
  <c r="D116" i="1" s="1"/>
  <c r="C117" i="1"/>
  <c r="G114" i="1"/>
  <c r="F113" i="1"/>
  <c r="E113" i="1"/>
  <c r="D113" i="1"/>
  <c r="C113" i="1"/>
  <c r="G112" i="1"/>
  <c r="G111" i="1"/>
  <c r="G110" i="1"/>
  <c r="G109" i="1"/>
  <c r="G108" i="1"/>
  <c r="G107" i="1"/>
  <c r="F106" i="1"/>
  <c r="E106" i="1"/>
  <c r="D106" i="1"/>
  <c r="C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F76" i="1"/>
  <c r="E76" i="1"/>
  <c r="D76" i="1"/>
  <c r="C76" i="1"/>
  <c r="G75" i="1"/>
  <c r="G74" i="1"/>
  <c r="G73" i="1"/>
  <c r="G72" i="1"/>
  <c r="G71" i="1"/>
  <c r="G70" i="1"/>
  <c r="G69" i="1"/>
  <c r="G68" i="1"/>
  <c r="G67" i="1"/>
  <c r="F66" i="1"/>
  <c r="E66" i="1"/>
  <c r="D66" i="1"/>
  <c r="C66" i="1"/>
  <c r="G65" i="1"/>
  <c r="F64" i="1"/>
  <c r="E64" i="1"/>
  <c r="D64" i="1"/>
  <c r="C64" i="1"/>
  <c r="G63" i="1"/>
  <c r="G62" i="1"/>
  <c r="G61" i="1"/>
  <c r="G60" i="1"/>
  <c r="G59" i="1"/>
  <c r="F58" i="1"/>
  <c r="E58" i="1"/>
  <c r="D58" i="1"/>
  <c r="C58" i="1"/>
  <c r="G55" i="1"/>
  <c r="F54" i="1"/>
  <c r="E54" i="1"/>
  <c r="D54" i="1"/>
  <c r="C54" i="1"/>
  <c r="G53" i="1"/>
  <c r="F52" i="1"/>
  <c r="E52" i="1"/>
  <c r="D52" i="1"/>
  <c r="C52" i="1"/>
  <c r="G51" i="1"/>
  <c r="G50" i="1"/>
  <c r="G49" i="1"/>
  <c r="F48" i="1"/>
  <c r="E48" i="1"/>
  <c r="D48" i="1"/>
  <c r="C48" i="1"/>
  <c r="G47" i="1"/>
  <c r="G46" i="1"/>
  <c r="G45" i="1"/>
  <c r="G44" i="1"/>
  <c r="G43" i="1"/>
  <c r="G42" i="1"/>
  <c r="G41" i="1"/>
  <c r="F40" i="1"/>
  <c r="E40" i="1"/>
  <c r="D40" i="1"/>
  <c r="C40" i="1"/>
  <c r="G39" i="1"/>
  <c r="G38" i="1"/>
  <c r="G37" i="1"/>
  <c r="G36" i="1"/>
  <c r="G35" i="1"/>
  <c r="G34" i="1"/>
  <c r="F33" i="1"/>
  <c r="F32" i="1" s="1"/>
  <c r="E33" i="1"/>
  <c r="D33" i="1"/>
  <c r="C33" i="1"/>
  <c r="E32" i="1"/>
  <c r="G28" i="1"/>
  <c r="F27" i="1"/>
  <c r="F26" i="1" s="1"/>
  <c r="E27" i="1"/>
  <c r="E26" i="1" s="1"/>
  <c r="D27" i="1"/>
  <c r="D26" i="1" s="1"/>
  <c r="C27" i="1"/>
  <c r="C26" i="1" s="1"/>
  <c r="G22" i="1"/>
  <c r="G21" i="1"/>
  <c r="G20" i="1"/>
  <c r="F19" i="1"/>
  <c r="E19" i="1"/>
  <c r="E18" i="1" s="1"/>
  <c r="D19" i="1"/>
  <c r="D18" i="1" s="1"/>
  <c r="C19" i="1"/>
  <c r="C18" i="1" s="1"/>
  <c r="F18" i="1"/>
  <c r="G16" i="1"/>
  <c r="G15" i="1"/>
  <c r="E14" i="1"/>
  <c r="D14" i="1"/>
  <c r="C14" i="1"/>
  <c r="C13" i="1" s="1"/>
  <c r="G13" i="1" s="1"/>
  <c r="E13" i="1"/>
  <c r="D13" i="1"/>
  <c r="G11" i="1"/>
  <c r="E10" i="1"/>
  <c r="E9" i="1" s="1"/>
  <c r="D10" i="1"/>
  <c r="C10" i="1"/>
  <c r="F9" i="1"/>
  <c r="D9" i="1"/>
  <c r="E57" i="1" l="1"/>
  <c r="G113" i="1"/>
  <c r="G149" i="1"/>
  <c r="G10" i="1"/>
  <c r="D32" i="1"/>
  <c r="D30" i="1" s="1"/>
  <c r="G52" i="1"/>
  <c r="C57" i="1"/>
  <c r="G106" i="1"/>
  <c r="C139" i="1"/>
  <c r="G139" i="1" s="1"/>
  <c r="F139" i="1"/>
  <c r="G66" i="1"/>
  <c r="G27" i="1"/>
  <c r="G40" i="1"/>
  <c r="G58" i="1"/>
  <c r="G123" i="1"/>
  <c r="G14" i="1"/>
  <c r="C32" i="1"/>
  <c r="C30" i="1" s="1"/>
  <c r="G48" i="1"/>
  <c r="G54" i="1"/>
  <c r="D57" i="1"/>
  <c r="G64" i="1"/>
  <c r="G117" i="1"/>
  <c r="D128" i="1"/>
  <c r="D152" i="1" s="1"/>
  <c r="E30" i="1"/>
  <c r="C122" i="1"/>
  <c r="G122" i="1" s="1"/>
  <c r="F7" i="1"/>
  <c r="G18" i="1"/>
  <c r="G33" i="1"/>
  <c r="F57" i="1"/>
  <c r="G76" i="1"/>
  <c r="C116" i="1"/>
  <c r="G116" i="1" s="1"/>
  <c r="F128" i="1"/>
  <c r="F152" i="1" s="1"/>
  <c r="E128" i="1"/>
  <c r="E152" i="1" s="1"/>
  <c r="D7" i="1"/>
  <c r="E7" i="1"/>
  <c r="G26" i="1"/>
  <c r="F30" i="1"/>
  <c r="F126" i="1" s="1"/>
  <c r="G57" i="1"/>
  <c r="G19" i="1"/>
  <c r="C9" i="1"/>
  <c r="C130" i="1"/>
  <c r="C135" i="1"/>
  <c r="G135" i="1" s="1"/>
  <c r="C148" i="1"/>
  <c r="G148" i="1" s="1"/>
  <c r="N133" i="1"/>
  <c r="I133" i="1" s="1"/>
  <c r="I131" i="1" s="1"/>
  <c r="M130" i="1"/>
  <c r="L130" i="1"/>
  <c r="K130" i="1"/>
  <c r="F154" i="1" l="1"/>
  <c r="D126" i="1"/>
  <c r="D154" i="1" s="1"/>
  <c r="G32" i="1"/>
  <c r="C120" i="1"/>
  <c r="G120" i="1" s="1"/>
  <c r="E126" i="1"/>
  <c r="E154" i="1" s="1"/>
  <c r="C128" i="1"/>
  <c r="C152" i="1" s="1"/>
  <c r="G130" i="1"/>
  <c r="G128" i="1" s="1"/>
  <c r="G152" i="1" s="1"/>
  <c r="G9" i="1"/>
  <c r="C7" i="1"/>
  <c r="G30" i="1"/>
  <c r="I130" i="1"/>
  <c r="J130" i="1"/>
  <c r="N130" i="1" s="1"/>
  <c r="H54" i="1"/>
  <c r="J54" i="1"/>
  <c r="K54" i="1"/>
  <c r="L54" i="1"/>
  <c r="M54" i="1"/>
  <c r="N55" i="1"/>
  <c r="N20" i="1"/>
  <c r="I20" i="1" s="1"/>
  <c r="N150" i="1"/>
  <c r="O150" i="1"/>
  <c r="M149" i="1"/>
  <c r="L149" i="1"/>
  <c r="L148" i="1" s="1"/>
  <c r="K149" i="1"/>
  <c r="K148" i="1" s="1"/>
  <c r="J149" i="1"/>
  <c r="J148" i="1" s="1"/>
  <c r="H149" i="1"/>
  <c r="H148" i="1" s="1"/>
  <c r="M148" i="1"/>
  <c r="N146" i="1"/>
  <c r="N145" i="1"/>
  <c r="M144" i="1"/>
  <c r="L144" i="1"/>
  <c r="K144" i="1"/>
  <c r="J144" i="1"/>
  <c r="H144" i="1"/>
  <c r="N143" i="1"/>
  <c r="M142" i="1"/>
  <c r="L142" i="1"/>
  <c r="K142" i="1"/>
  <c r="J142" i="1"/>
  <c r="H142" i="1"/>
  <c r="N141" i="1"/>
  <c r="M140" i="1"/>
  <c r="L140" i="1"/>
  <c r="K140" i="1"/>
  <c r="J140" i="1"/>
  <c r="H140" i="1"/>
  <c r="N137" i="1"/>
  <c r="I137" i="1" s="1"/>
  <c r="J136" i="1"/>
  <c r="J135" i="1" s="1"/>
  <c r="H136" i="1"/>
  <c r="H135" i="1" s="1"/>
  <c r="M135" i="1"/>
  <c r="L135" i="1"/>
  <c r="K135" i="1"/>
  <c r="N124" i="1"/>
  <c r="M123" i="1"/>
  <c r="M122" i="1" s="1"/>
  <c r="M120" i="1" s="1"/>
  <c r="L123" i="1"/>
  <c r="K123" i="1"/>
  <c r="J123" i="1"/>
  <c r="H123" i="1"/>
  <c r="L122" i="1"/>
  <c r="L120" i="1" s="1"/>
  <c r="K122" i="1"/>
  <c r="K120" i="1" s="1"/>
  <c r="J122" i="1"/>
  <c r="J120" i="1" s="1"/>
  <c r="H122" i="1"/>
  <c r="H120" i="1" s="1"/>
  <c r="N118" i="1"/>
  <c r="O118" i="1"/>
  <c r="M117" i="1"/>
  <c r="M116" i="1" s="1"/>
  <c r="L117" i="1"/>
  <c r="L116" i="1" s="1"/>
  <c r="K117" i="1"/>
  <c r="K116" i="1" s="1"/>
  <c r="J117" i="1"/>
  <c r="J116" i="1" s="1"/>
  <c r="H117" i="1"/>
  <c r="H116" i="1" s="1"/>
  <c r="N114" i="1"/>
  <c r="O114" i="1"/>
  <c r="M113" i="1"/>
  <c r="L113" i="1"/>
  <c r="K113" i="1"/>
  <c r="J113" i="1"/>
  <c r="H113" i="1"/>
  <c r="N112" i="1"/>
  <c r="O112" i="1"/>
  <c r="N111" i="1"/>
  <c r="O111" i="1"/>
  <c r="N110" i="1"/>
  <c r="N109" i="1"/>
  <c r="N108" i="1"/>
  <c r="N107" i="1"/>
  <c r="O107" i="1"/>
  <c r="M106" i="1"/>
  <c r="L106" i="1"/>
  <c r="K106" i="1"/>
  <c r="J106" i="1"/>
  <c r="H106" i="1"/>
  <c r="N105" i="1"/>
  <c r="N104" i="1"/>
  <c r="O104" i="1"/>
  <c r="N103" i="1"/>
  <c r="O103" i="1"/>
  <c r="N102" i="1"/>
  <c r="N101" i="1"/>
  <c r="N100" i="1"/>
  <c r="N99" i="1"/>
  <c r="O99" i="1"/>
  <c r="N98" i="1"/>
  <c r="N97" i="1"/>
  <c r="N96" i="1"/>
  <c r="N95" i="1"/>
  <c r="O95" i="1"/>
  <c r="N94" i="1"/>
  <c r="O94" i="1"/>
  <c r="N93" i="1"/>
  <c r="O93" i="1"/>
  <c r="N92" i="1"/>
  <c r="O92" i="1"/>
  <c r="N91" i="1"/>
  <c r="O91" i="1"/>
  <c r="N90" i="1"/>
  <c r="O90" i="1"/>
  <c r="N89" i="1"/>
  <c r="N88" i="1"/>
  <c r="N87" i="1"/>
  <c r="N86" i="1"/>
  <c r="N85" i="1"/>
  <c r="N84" i="1"/>
  <c r="O84" i="1"/>
  <c r="N83" i="1"/>
  <c r="N82" i="1"/>
  <c r="N81" i="1"/>
  <c r="N80" i="1"/>
  <c r="N79" i="1"/>
  <c r="N78" i="1"/>
  <c r="N77" i="1"/>
  <c r="O77" i="1"/>
  <c r="M76" i="1"/>
  <c r="L76" i="1"/>
  <c r="K76" i="1"/>
  <c r="J76" i="1"/>
  <c r="H76" i="1"/>
  <c r="N75" i="1"/>
  <c r="I75" i="1" s="1"/>
  <c r="N74" i="1"/>
  <c r="O74" i="1"/>
  <c r="N73" i="1"/>
  <c r="O73" i="1"/>
  <c r="N72" i="1"/>
  <c r="N71" i="1"/>
  <c r="O71" i="1"/>
  <c r="N70" i="1"/>
  <c r="O70" i="1"/>
  <c r="N69" i="1"/>
  <c r="O69" i="1"/>
  <c r="N68" i="1"/>
  <c r="O68" i="1"/>
  <c r="N67" i="1"/>
  <c r="M66" i="1"/>
  <c r="L66" i="1"/>
  <c r="K66" i="1"/>
  <c r="J66" i="1"/>
  <c r="H66" i="1"/>
  <c r="N65" i="1"/>
  <c r="M64" i="1"/>
  <c r="L64" i="1"/>
  <c r="K64" i="1"/>
  <c r="J64" i="1"/>
  <c r="H64" i="1"/>
  <c r="N63" i="1"/>
  <c r="N62" i="1"/>
  <c r="O62" i="1"/>
  <c r="N61" i="1"/>
  <c r="O61" i="1"/>
  <c r="N60" i="1"/>
  <c r="O60" i="1"/>
  <c r="N59" i="1"/>
  <c r="I59" i="1" s="1"/>
  <c r="M58" i="1"/>
  <c r="L58" i="1"/>
  <c r="K58" i="1"/>
  <c r="J58" i="1"/>
  <c r="H58" i="1"/>
  <c r="N53" i="1"/>
  <c r="O53" i="1"/>
  <c r="M52" i="1"/>
  <c r="L52" i="1"/>
  <c r="K52" i="1"/>
  <c r="J52" i="1"/>
  <c r="H52" i="1"/>
  <c r="N51" i="1"/>
  <c r="N50" i="1"/>
  <c r="N49" i="1"/>
  <c r="M48" i="1"/>
  <c r="L48" i="1"/>
  <c r="K48" i="1"/>
  <c r="J48" i="1"/>
  <c r="H48" i="1"/>
  <c r="N47" i="1"/>
  <c r="N46" i="1"/>
  <c r="O46" i="1"/>
  <c r="N45" i="1"/>
  <c r="N44" i="1"/>
  <c r="N43" i="1"/>
  <c r="N42" i="1"/>
  <c r="O42" i="1"/>
  <c r="N41" i="1"/>
  <c r="O41" i="1"/>
  <c r="M40" i="1"/>
  <c r="L40" i="1"/>
  <c r="K40" i="1"/>
  <c r="J40" i="1"/>
  <c r="H40" i="1"/>
  <c r="N39" i="1"/>
  <c r="O39" i="1"/>
  <c r="N38" i="1"/>
  <c r="O38" i="1"/>
  <c r="N37" i="1"/>
  <c r="N36" i="1"/>
  <c r="N35" i="1"/>
  <c r="N34" i="1"/>
  <c r="O34" i="1"/>
  <c r="M33" i="1"/>
  <c r="L33" i="1"/>
  <c r="K33" i="1"/>
  <c r="J33" i="1"/>
  <c r="H33" i="1"/>
  <c r="N28" i="1"/>
  <c r="M27" i="1"/>
  <c r="M26" i="1" s="1"/>
  <c r="L27" i="1"/>
  <c r="K27" i="1"/>
  <c r="J27" i="1"/>
  <c r="J26" i="1" s="1"/>
  <c r="H27" i="1"/>
  <c r="H26" i="1" s="1"/>
  <c r="L26" i="1"/>
  <c r="K26" i="1"/>
  <c r="N22" i="1"/>
  <c r="O22" i="1"/>
  <c r="N21" i="1"/>
  <c r="O21" i="1"/>
  <c r="M19" i="1"/>
  <c r="M18" i="1" s="1"/>
  <c r="L19" i="1"/>
  <c r="L18" i="1" s="1"/>
  <c r="K19" i="1"/>
  <c r="K18" i="1" s="1"/>
  <c r="J19" i="1"/>
  <c r="J18" i="1" s="1"/>
  <c r="H19" i="1"/>
  <c r="N16" i="1"/>
  <c r="O16" i="1"/>
  <c r="N15" i="1"/>
  <c r="O15" i="1"/>
  <c r="L14" i="1"/>
  <c r="L13" i="1" s="1"/>
  <c r="K14" i="1"/>
  <c r="K13" i="1" s="1"/>
  <c r="J14" i="1"/>
  <c r="J13" i="1" s="1"/>
  <c r="H14" i="1"/>
  <c r="H13" i="1" s="1"/>
  <c r="N11" i="1"/>
  <c r="I11" i="1" s="1"/>
  <c r="O11" i="1"/>
  <c r="L10" i="1"/>
  <c r="L9" i="1" s="1"/>
  <c r="K10" i="1"/>
  <c r="K9" i="1" s="1"/>
  <c r="H10" i="1"/>
  <c r="H9" i="1" s="1"/>
  <c r="M9" i="1"/>
  <c r="N26" i="1" l="1"/>
  <c r="G7" i="1"/>
  <c r="G154" i="1" s="1"/>
  <c r="C126" i="1"/>
  <c r="C154" i="1" s="1"/>
  <c r="I110" i="1"/>
  <c r="N54" i="1"/>
  <c r="I55" i="1"/>
  <c r="I54" i="1" s="1"/>
  <c r="O19" i="1"/>
  <c r="M139" i="1"/>
  <c r="M128" i="1" s="1"/>
  <c r="I109" i="1"/>
  <c r="I136" i="1"/>
  <c r="I135" i="1" s="1"/>
  <c r="I36" i="1"/>
  <c r="I80" i="1"/>
  <c r="P92" i="1"/>
  <c r="I118" i="1"/>
  <c r="I117" i="1" s="1"/>
  <c r="I116" i="1" s="1"/>
  <c r="N66" i="1"/>
  <c r="N76" i="1"/>
  <c r="I81" i="1"/>
  <c r="I22" i="1"/>
  <c r="I53" i="1"/>
  <c r="I52" i="1" s="1"/>
  <c r="I67" i="1"/>
  <c r="P107" i="1"/>
  <c r="L139" i="1"/>
  <c r="N10" i="1"/>
  <c r="M57" i="1"/>
  <c r="P112" i="1"/>
  <c r="L57" i="1"/>
  <c r="I43" i="1"/>
  <c r="I45" i="1"/>
  <c r="K139" i="1"/>
  <c r="I15" i="1"/>
  <c r="I38" i="1"/>
  <c r="K32" i="1"/>
  <c r="I89" i="1"/>
  <c r="P111" i="1"/>
  <c r="N136" i="1"/>
  <c r="P150" i="1"/>
  <c r="P16" i="1"/>
  <c r="J32" i="1"/>
  <c r="I41" i="1"/>
  <c r="N40" i="1"/>
  <c r="I50" i="1"/>
  <c r="P60" i="1"/>
  <c r="O64" i="1"/>
  <c r="O67" i="1"/>
  <c r="P71" i="1"/>
  <c r="I83" i="1"/>
  <c r="I85" i="1"/>
  <c r="I112" i="1"/>
  <c r="I143" i="1"/>
  <c r="J139" i="1"/>
  <c r="J128" i="1" s="1"/>
  <c r="P145" i="1"/>
  <c r="P68" i="1"/>
  <c r="I79" i="1"/>
  <c r="I91" i="1"/>
  <c r="I10" i="1"/>
  <c r="I9" i="1" s="1"/>
  <c r="N126" i="1"/>
  <c r="N154" i="1" s="1"/>
  <c r="I21" i="1"/>
  <c r="L32" i="1"/>
  <c r="H57" i="1"/>
  <c r="I61" i="1"/>
  <c r="P91" i="1"/>
  <c r="P93" i="1"/>
  <c r="I100" i="1"/>
  <c r="N113" i="1"/>
  <c r="O116" i="1"/>
  <c r="N9" i="1"/>
  <c r="I34" i="1"/>
  <c r="I35" i="1"/>
  <c r="I69" i="1"/>
  <c r="I87" i="1"/>
  <c r="I95" i="1"/>
  <c r="H139" i="1"/>
  <c r="I145" i="1"/>
  <c r="O149" i="1"/>
  <c r="I28" i="1"/>
  <c r="I27" i="1" s="1"/>
  <c r="I26" i="1" s="1"/>
  <c r="P34" i="1"/>
  <c r="I39" i="1"/>
  <c r="M32" i="1"/>
  <c r="M30" i="1" s="1"/>
  <c r="O52" i="1"/>
  <c r="N58" i="1"/>
  <c r="P62" i="1"/>
  <c r="P69" i="1"/>
  <c r="P73" i="1"/>
  <c r="P77" i="1"/>
  <c r="P95" i="1"/>
  <c r="P104" i="1"/>
  <c r="N106" i="1"/>
  <c r="P114" i="1"/>
  <c r="N142" i="1"/>
  <c r="O148" i="1"/>
  <c r="N148" i="1"/>
  <c r="P148" i="1" s="1"/>
  <c r="P15" i="1"/>
  <c r="I62" i="1"/>
  <c r="I70" i="1"/>
  <c r="I73" i="1"/>
  <c r="I77" i="1"/>
  <c r="I88" i="1"/>
  <c r="I104" i="1"/>
  <c r="P11" i="1"/>
  <c r="I16" i="1"/>
  <c r="P22" i="1"/>
  <c r="O33" i="1"/>
  <c r="P38" i="1"/>
  <c r="P39" i="1"/>
  <c r="P41" i="1"/>
  <c r="I47" i="1"/>
  <c r="N48" i="1"/>
  <c r="N52" i="1"/>
  <c r="P53" i="1"/>
  <c r="I60" i="1"/>
  <c r="P67" i="1"/>
  <c r="I71" i="1"/>
  <c r="I93" i="1"/>
  <c r="I94" i="1"/>
  <c r="I97" i="1"/>
  <c r="I102" i="1"/>
  <c r="I103" i="1"/>
  <c r="I107" i="1"/>
  <c r="O113" i="1"/>
  <c r="P118" i="1"/>
  <c r="O144" i="1"/>
  <c r="I146" i="1"/>
  <c r="O9" i="1"/>
  <c r="I99" i="1"/>
  <c r="P99" i="1"/>
  <c r="I51" i="1"/>
  <c r="J57" i="1"/>
  <c r="O72" i="1"/>
  <c r="P72" i="1"/>
  <c r="H18" i="1"/>
  <c r="I44" i="1"/>
  <c r="N18" i="1"/>
  <c r="N19" i="1"/>
  <c r="P21" i="1"/>
  <c r="N27" i="1"/>
  <c r="H32" i="1"/>
  <c r="N33" i="1"/>
  <c r="I42" i="1"/>
  <c r="P46" i="1"/>
  <c r="I46" i="1"/>
  <c r="O63" i="1"/>
  <c r="P63" i="1"/>
  <c r="I98" i="1"/>
  <c r="N116" i="1"/>
  <c r="N117" i="1"/>
  <c r="N135" i="1"/>
  <c r="I90" i="1"/>
  <c r="P90" i="1"/>
  <c r="O10" i="1"/>
  <c r="O13" i="1"/>
  <c r="N13" i="1"/>
  <c r="O14" i="1"/>
  <c r="N14" i="1"/>
  <c r="I37" i="1"/>
  <c r="O48" i="1"/>
  <c r="I49" i="1"/>
  <c r="O65" i="1"/>
  <c r="P65" i="1"/>
  <c r="I74" i="1"/>
  <c r="P74" i="1"/>
  <c r="I84" i="1"/>
  <c r="P84" i="1"/>
  <c r="O96" i="1"/>
  <c r="P96" i="1"/>
  <c r="O105" i="1"/>
  <c r="P105" i="1"/>
  <c r="O58" i="1"/>
  <c r="P61" i="1"/>
  <c r="N64" i="1"/>
  <c r="P64" i="1" s="1"/>
  <c r="O66" i="1"/>
  <c r="I68" i="1"/>
  <c r="P70" i="1"/>
  <c r="I78" i="1"/>
  <c r="I86" i="1"/>
  <c r="I92" i="1"/>
  <c r="P94" i="1"/>
  <c r="I101" i="1"/>
  <c r="P103" i="1"/>
  <c r="I111" i="1"/>
  <c r="O117" i="1"/>
  <c r="I124" i="1"/>
  <c r="I123" i="1" s="1"/>
  <c r="I122" i="1" s="1"/>
  <c r="I120" i="1" s="1"/>
  <c r="O140" i="1"/>
  <c r="K57" i="1"/>
  <c r="I63" i="1"/>
  <c r="I65" i="1"/>
  <c r="I64" i="1" s="1"/>
  <c r="I72" i="1"/>
  <c r="I82" i="1"/>
  <c r="I96" i="1"/>
  <c r="I105" i="1"/>
  <c r="P108" i="1"/>
  <c r="N120" i="1"/>
  <c r="P120" i="1" s="1"/>
  <c r="N122" i="1"/>
  <c r="N123" i="1"/>
  <c r="P141" i="1"/>
  <c r="O141" i="1"/>
  <c r="I114" i="1"/>
  <c r="I113" i="1" s="1"/>
  <c r="I141" i="1"/>
  <c r="I140" i="1" s="1"/>
  <c r="O145" i="1"/>
  <c r="N149" i="1"/>
  <c r="I150" i="1"/>
  <c r="I149" i="1" s="1"/>
  <c r="I148" i="1" s="1"/>
  <c r="N140" i="1"/>
  <c r="N144" i="1"/>
  <c r="P116" i="1" l="1"/>
  <c r="L128" i="1"/>
  <c r="L152" i="1" s="1"/>
  <c r="K128" i="1"/>
  <c r="K152" i="1" s="1"/>
  <c r="M152" i="1"/>
  <c r="H128" i="1"/>
  <c r="H152" i="1" s="1"/>
  <c r="J152" i="1"/>
  <c r="P10" i="1"/>
  <c r="O32" i="1"/>
  <c r="I40" i="1"/>
  <c r="I19" i="1"/>
  <c r="I18" i="1" s="1"/>
  <c r="P149" i="1"/>
  <c r="P76" i="1"/>
  <c r="O7" i="1"/>
  <c r="P33" i="1"/>
  <c r="P40" i="1"/>
  <c r="P140" i="1"/>
  <c r="L30" i="1"/>
  <c r="I14" i="1"/>
  <c r="I13" i="1" s="1"/>
  <c r="N139" i="1"/>
  <c r="I66" i="1"/>
  <c r="I33" i="1"/>
  <c r="K30" i="1"/>
  <c r="I48" i="1"/>
  <c r="I76" i="1"/>
  <c r="P13" i="1"/>
  <c r="P19" i="1"/>
  <c r="P58" i="1"/>
  <c r="P9" i="1"/>
  <c r="P113" i="1"/>
  <c r="I142" i="1"/>
  <c r="I58" i="1"/>
  <c r="O76" i="1"/>
  <c r="O40" i="1"/>
  <c r="P18" i="1"/>
  <c r="P52" i="1"/>
  <c r="N32" i="1"/>
  <c r="P14" i="1"/>
  <c r="P66" i="1"/>
  <c r="I144" i="1"/>
  <c r="P144" i="1"/>
  <c r="N57" i="1"/>
  <c r="I108" i="1"/>
  <c r="I106" i="1" s="1"/>
  <c r="O108" i="1"/>
  <c r="P117" i="1"/>
  <c r="H30" i="1"/>
  <c r="P48" i="1"/>
  <c r="L154" i="1" l="1"/>
  <c r="N128" i="1"/>
  <c r="N152" i="1" s="1"/>
  <c r="J154" i="1"/>
  <c r="K154" i="1"/>
  <c r="M154" i="1"/>
  <c r="I32" i="1"/>
  <c r="P32" i="1"/>
  <c r="P139" i="1"/>
  <c r="I139" i="1"/>
  <c r="O57" i="1"/>
  <c r="H154" i="1"/>
  <c r="O139" i="1"/>
  <c r="I57" i="1"/>
  <c r="P106" i="1"/>
  <c r="O106" i="1"/>
  <c r="P7" i="1"/>
  <c r="P128" i="1" l="1"/>
  <c r="I128" i="1"/>
  <c r="I152" i="1" s="1"/>
  <c r="P30" i="1"/>
  <c r="O30" i="1"/>
  <c r="P57" i="1"/>
  <c r="O126" i="1"/>
  <c r="O152" i="1"/>
  <c r="O128" i="1"/>
  <c r="P152" i="1" l="1"/>
  <c r="I154" i="1"/>
  <c r="O154" i="1"/>
  <c r="P154" i="1" l="1"/>
</calcChain>
</file>

<file path=xl/sharedStrings.xml><?xml version="1.0" encoding="utf-8"?>
<sst xmlns="http://schemas.openxmlformats.org/spreadsheetml/2006/main" count="151" uniqueCount="135">
  <si>
    <t>Član 2.</t>
  </si>
  <si>
    <t>Prihodi, primici i finansiranje</t>
  </si>
  <si>
    <t>Ekonomski kod</t>
  </si>
  <si>
    <t>Opis ekonomskog koda</t>
  </si>
  <si>
    <t xml:space="preserve">Povećanje/  Smanjenje Budžeta </t>
  </si>
  <si>
    <t>Indeks %</t>
  </si>
  <si>
    <t>UKUPNO</t>
  </si>
  <si>
    <t>1</t>
  </si>
  <si>
    <t>2</t>
  </si>
  <si>
    <t>11=4/3</t>
  </si>
  <si>
    <t>12=10/3</t>
  </si>
  <si>
    <t>71</t>
  </si>
  <si>
    <t>PRIHODI OD POREZA</t>
  </si>
  <si>
    <t>Porezi na dobit pojedinaca i preduzeća</t>
  </si>
  <si>
    <t xml:space="preserve">Porez na dobit banaka i dr. fin. org. druš. za osig. I reos. imovin. i lica, pr. lica iz obl. el. poš. i tel.   </t>
  </si>
  <si>
    <t xml:space="preserve">Prihodi od indirektnih poreza koji pripadaju Federaciji </t>
  </si>
  <si>
    <t>Prihodi od indirektnih poreza na ime finansiranja relevantnog duga</t>
  </si>
  <si>
    <t>Ostali porezi</t>
  </si>
  <si>
    <t>Poseban porez na plaću za zaštitu od prirodnih i drugih nesreća (zaostale obaveze)</t>
  </si>
  <si>
    <t>Poseban porez za zaštitu od prirodnih i drugih nesreća po osnovu ugovora o djelu i povremenih i privremenih poslova (zaostale obaveze)</t>
  </si>
  <si>
    <t>Prihodi po osnovu zaostalih obaveza</t>
  </si>
  <si>
    <t>NEPOREZNI PRIHODI</t>
  </si>
  <si>
    <t>721</t>
  </si>
  <si>
    <t>Prihodi od poduzetničkih aktivnosti i imovine i prihodi od pozitivnih kursnih razlika</t>
  </si>
  <si>
    <t>Prihodi od nefinansijskih javnih preduzeća i finansijskih javnih institucija</t>
  </si>
  <si>
    <t>Prihodi od dividendi i udjela u profitu u javnim preduzećima i finansijskim institucijama</t>
  </si>
  <si>
    <t>Prihodi od davanja prava na eksploataciju naftnih resursa</t>
  </si>
  <si>
    <t>Prihodi korisnika - Civilna avijacija</t>
  </si>
  <si>
    <t>Prihodi od finansijske i nematerijalne imovine</t>
  </si>
  <si>
    <t>Prihodi od iznajmljivanja ostale nematerijalne imovine</t>
  </si>
  <si>
    <t>Povrat anuiteta od krajnjih korisnika za otplatu kredita</t>
  </si>
  <si>
    <t>Ostali prihodi od imovine</t>
  </si>
  <si>
    <t>Prihodi od kamate na depozite u banci</t>
  </si>
  <si>
    <t>721214</t>
  </si>
  <si>
    <t>Prihodi od GSM licence</t>
  </si>
  <si>
    <t>Prihodi od kamata na investirana javna sredstva</t>
  </si>
  <si>
    <t>Ostali prihodi od finansijske i nematerijalne imovine</t>
  </si>
  <si>
    <t>Prihodi od zakupa</t>
  </si>
  <si>
    <t>Prihodi ostvareni od prometa Lutrije BiH</t>
  </si>
  <si>
    <t>Prihodi ostvareni prodajom stanova</t>
  </si>
  <si>
    <t>Kamate primljene od pozajmica i učešća u kapitalu</t>
  </si>
  <si>
    <t>Kamate primljene od pozajmica Državi</t>
  </si>
  <si>
    <t>Kamate primljene od pozajmica domaćim finansijskim institucijama</t>
  </si>
  <si>
    <t>Kamate primljene od drugih domaćih pozajmica</t>
  </si>
  <si>
    <t>Prihodi od privatizacije</t>
  </si>
  <si>
    <t>Prihodi po osnovu premije i provizije za izdatu garanciju</t>
  </si>
  <si>
    <t>Naknade i takse i prihodi od pružanja javnih usluga</t>
  </si>
  <si>
    <t>Administrativne takse</t>
  </si>
  <si>
    <t>Takse za detašmane</t>
  </si>
  <si>
    <t>Federalne administrativne takse u gotovom novcu</t>
  </si>
  <si>
    <t>Putničke takse - naknade za unapređenje avioprometa u Federaciji biH</t>
  </si>
  <si>
    <t>Posebna taksa za izmirenje duga za isporuku prirodnog gasa</t>
  </si>
  <si>
    <t>Taksa za uspostavu naftnih derivata</t>
  </si>
  <si>
    <t>Sudske takse</t>
  </si>
  <si>
    <t>Ostale budžetske naknade</t>
  </si>
  <si>
    <t>Federalne takse i naknade za pokriće troškova kontrole kvalit. poljopr. proizv. u vanjskom prometu</t>
  </si>
  <si>
    <t>Nakn za pokrivanje tr i utvrđivanje zdrav. ispravnosti životnih namirnica i predm. opšte. upotrebe</t>
  </si>
  <si>
    <t xml:space="preserve">Naknade troškova branilaca po službenoj dužnosti </t>
  </si>
  <si>
    <t>Naknade ostalih troškova krivičnog postupka</t>
  </si>
  <si>
    <t>Naknade za obavljeni tehnički pregled vozila koje pripadaju Federaciji BiH</t>
  </si>
  <si>
    <t>Naknade prislinog izvršenja putem drugih lica</t>
  </si>
  <si>
    <t>Federalna naknada za obavljene obavezne kontrole</t>
  </si>
  <si>
    <t>Naknada za opće korisne funkcije šuma</t>
  </si>
  <si>
    <t>Naknade za priređivanje igara na sreću koje pripadaju Budžetu Federacije BiH</t>
  </si>
  <si>
    <t>Posebne naknade i takse</t>
  </si>
  <si>
    <t>Federalna naknada za uvjerenje o veterinarsko zdravstvenom stanju životinja iz uvoza</t>
  </si>
  <si>
    <t>Federalne naknade za obavezni zdravstveni pregled bilja u prometu</t>
  </si>
  <si>
    <t>Federalne naknade za izvršeni veterinarsko-sanitarni pregled</t>
  </si>
  <si>
    <t>Federalne naknade za izvršene veterinarsko-sanitarne preglede u zemlji</t>
  </si>
  <si>
    <t>Naknada za korištenje podataka izmjere i katastra</t>
  </si>
  <si>
    <t>Naknada za korištenje usluga premjera i katastra</t>
  </si>
  <si>
    <t>Naknada za troškove postupka distribucije bilateralnih transportnih dozvola dodijeljenih domaćim prevoznicima</t>
  </si>
  <si>
    <t xml:space="preserve">Naknade po osnovi teh pregleda građevina i po osnovi stručnih ispita </t>
  </si>
  <si>
    <t>Naknada za sigurnost plovidbe koju plaćaju strana plovila u teritorijalnim vodama BiH</t>
  </si>
  <si>
    <t>Posebna naknada za zaštitu voda</t>
  </si>
  <si>
    <t xml:space="preserve">Naknade za korištenje opće korisnih funkcija šuma </t>
  </si>
  <si>
    <t>Sredstva za proširenu biološku funkciju šuma</t>
  </si>
  <si>
    <t>Prihodi od Crvenog križa</t>
  </si>
  <si>
    <t>Naknada za korištenje objekata sigurnosti u unutr. i terotor. vodama BiH</t>
  </si>
  <si>
    <t>Posebna naknada za zaštitu od prirodnih i drugih nesreća gdje je osnovica zbirni iznos neto plaće za isplatu</t>
  </si>
  <si>
    <t>Naknade za izvršeni pregled zrakoplova</t>
  </si>
  <si>
    <t>Posebna naknada za zaštitu od prirodnih i drugih nesreća gdje je osnovica zbirni iznos neto primanja po osnovu dr. samostalne djelatnosti i povremenog samostalnog rada</t>
  </si>
  <si>
    <t>Naknada za vatrogasne jedinice iz premije osiguranja od autoodgovornosti za vartogasne jedinice</t>
  </si>
  <si>
    <t>Naknada iz funkcionelne premije osiguranja od autoodgovornosti za vatrogasne jedinice</t>
  </si>
  <si>
    <t>Naknada za zajedničke profesionalne vatrogasne jedinice ia premije osiguranja</t>
  </si>
  <si>
    <t>Naknada za zajedničke profesionalne vatrogasne jedinice iz funkcionalne premije</t>
  </si>
  <si>
    <t xml:space="preserve">Naknade za polaganje stručnih ispita </t>
  </si>
  <si>
    <t>Naknade za obrasce koje izdaju kapetanije</t>
  </si>
  <si>
    <t>Naknade za baždarenje čamaca</t>
  </si>
  <si>
    <t>Naknade za pregled čamaca</t>
  </si>
  <si>
    <t>Federalna naknada od izdatih licenci, uvjerenja, certifikata i ostalih stručnih publikacija</t>
  </si>
  <si>
    <t>Naknade od priređivanja igara na sreću</t>
  </si>
  <si>
    <t>Ostale naknade</t>
  </si>
  <si>
    <t>Prihodi od pružanja javnih usluga (prihodi od sopstvenih djelatnosti)</t>
  </si>
  <si>
    <t>Prihodi od pružanja usluga građanima</t>
  </si>
  <si>
    <t>Prihodi od pružanja usluga pravnim licima</t>
  </si>
  <si>
    <t>Prihodi od pružanja usluga drugima</t>
  </si>
  <si>
    <t>Prihodi od naučno istraživačkog rada</t>
  </si>
  <si>
    <t>Prihodi od pružanja usluga drugim nivoima vlasti</t>
  </si>
  <si>
    <t>Vlastiti prihodi</t>
  </si>
  <si>
    <t>Neplanirane uplate - prihodi</t>
  </si>
  <si>
    <t>Ostale neplanirane uplate</t>
  </si>
  <si>
    <t>Novčane kazne (neporeske prirode)</t>
  </si>
  <si>
    <t>Novčane kazne</t>
  </si>
  <si>
    <t>TEKUĆI TRANSFERI I DONACIJE</t>
  </si>
  <si>
    <t xml:space="preserve">Donacije  </t>
  </si>
  <si>
    <t>Donacije od fizičkih i pravnih lica za otklanjanje posljedica prirodne nesreće</t>
  </si>
  <si>
    <t>UKUPNO PRIHODI</t>
  </si>
  <si>
    <t>PRIMICI</t>
  </si>
  <si>
    <t>Kapitalni primici od prodaje stalnih sredstava</t>
  </si>
  <si>
    <t>Primici od prodaje stalnih sredstava</t>
  </si>
  <si>
    <t>Primici od prodaje prometnih vozila</t>
  </si>
  <si>
    <t>Dugoročni krediti i zajmovi</t>
  </si>
  <si>
    <t>Zajmovi primljeni kroz Državu</t>
  </si>
  <si>
    <t>Primici od inostranog zaduživanja</t>
  </si>
  <si>
    <t>Primici od inostranog zaduživanja (direktne obaveze Federacije BiH)</t>
  </si>
  <si>
    <t>Primici od domaćeg zaduživanja</t>
  </si>
  <si>
    <t>Primici od dugoročnih obveznica</t>
  </si>
  <si>
    <t>Primici od domaćih davalaca kredita</t>
  </si>
  <si>
    <t>Kratkoročni krediti i zajmovi</t>
  </si>
  <si>
    <t>Primici od trezorskih zapisa</t>
  </si>
  <si>
    <t>UKUPNO FINANSIRANJE</t>
  </si>
  <si>
    <t>SVEUKUPNI PRIHODI,PRIMICI,FINANSIRANJE</t>
  </si>
  <si>
    <t>Primici od finansijske imovine</t>
  </si>
  <si>
    <t>Prodaja finansijskih potraživanja javnih preduzeća</t>
  </si>
  <si>
    <t>Primici od sukcesije</t>
  </si>
  <si>
    <t>Izvršenje Budžeta za period I-IX 2017. godine</t>
  </si>
  <si>
    <t>Izvor 10
Sredstva budžeta</t>
  </si>
  <si>
    <t>Izvor 20
Vlastiti prihod</t>
  </si>
  <si>
    <t>Izvor 30
Namjenski prihod</t>
  </si>
  <si>
    <t>Izvor 40
Donacije</t>
  </si>
  <si>
    <t>Budžet 2017</t>
  </si>
  <si>
    <t>PRIHODI PO OSNOVU ZAOSTALIH OBAVEZA</t>
  </si>
  <si>
    <t xml:space="preserve"> IZMJENE I DOPUNE BUDŽETA 2017</t>
  </si>
  <si>
    <t>Prihodi od indirektnih poreza sa jedinstvenog 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</si>
</sst>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81A]#,##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11"/>
      </bottom>
      <diagonal/>
    </border>
    <border>
      <left/>
      <right style="thin">
        <color indexed="8"/>
      </right>
      <top/>
      <bottom style="dotted">
        <color indexed="11"/>
      </bottom>
      <diagonal/>
    </border>
    <border>
      <left/>
      <right style="dotted">
        <color indexed="11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tted">
        <color indexed="1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 style="dotted">
        <color indexed="11"/>
      </bottom>
      <diagonal/>
    </border>
    <border>
      <left/>
      <right style="thin">
        <color indexed="8"/>
      </right>
      <top style="dotted">
        <color indexed="11"/>
      </top>
      <bottom style="dotted">
        <color indexed="11"/>
      </bottom>
      <diagonal/>
    </border>
    <border>
      <left/>
      <right style="dotted">
        <color indexed="11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11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/>
      <diagonal/>
    </border>
    <border>
      <left style="thin">
        <color indexed="64"/>
      </left>
      <right/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dotted">
        <color indexed="11"/>
      </top>
      <bottom style="thin">
        <color indexed="64"/>
      </bottom>
      <diagonal/>
    </border>
    <border>
      <left/>
      <right style="dotted">
        <color indexed="11"/>
      </right>
      <top style="dotted">
        <color indexed="11"/>
      </top>
      <bottom style="thin">
        <color indexed="64"/>
      </bottom>
      <diagonal/>
    </border>
    <border>
      <left/>
      <right/>
      <top style="dotted">
        <color indexed="11"/>
      </top>
      <bottom style="thin">
        <color indexed="64"/>
      </bottom>
      <diagonal/>
    </border>
    <border>
      <left/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dotted">
        <color indexed="11"/>
      </bottom>
      <diagonal/>
    </border>
    <border>
      <left style="thin">
        <color indexed="8"/>
      </left>
      <right style="thin">
        <color indexed="64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 applyProtection="1"/>
    <xf numFmtId="0" fontId="3" fillId="3" borderId="11" xfId="0" applyFont="1" applyFill="1" applyBorder="1" applyAlignment="1" applyProtection="1">
      <alignment horizontal="center" vertical="center" wrapText="1" readingOrder="1"/>
    </xf>
    <xf numFmtId="0" fontId="3" fillId="3" borderId="12" xfId="0" applyFont="1" applyFill="1" applyBorder="1" applyAlignment="1" applyProtection="1">
      <alignment horizontal="center" vertical="center" wrapText="1" readingOrder="1"/>
    </xf>
    <xf numFmtId="0" fontId="3" fillId="3" borderId="13" xfId="0" applyFont="1" applyFill="1" applyBorder="1" applyAlignment="1" applyProtection="1">
      <alignment horizontal="center" vertical="center" wrapText="1" readingOrder="1"/>
    </xf>
    <xf numFmtId="0" fontId="4" fillId="3" borderId="14" xfId="0" applyFont="1" applyFill="1" applyBorder="1" applyAlignment="1" applyProtection="1">
      <alignment vertical="center" wrapText="1" readingOrder="1"/>
    </xf>
    <xf numFmtId="0" fontId="4" fillId="3" borderId="15" xfId="0" applyFont="1" applyFill="1" applyBorder="1" applyAlignment="1" applyProtection="1">
      <alignment vertical="center" wrapText="1" readingOrder="1"/>
    </xf>
    <xf numFmtId="164" fontId="4" fillId="3" borderId="15" xfId="0" applyNumberFormat="1" applyFont="1" applyFill="1" applyBorder="1" applyAlignment="1" applyProtection="1">
      <alignment horizontal="right" vertical="center" wrapText="1" readingOrder="1"/>
    </xf>
    <xf numFmtId="3" fontId="4" fillId="3" borderId="15" xfId="0" applyNumberFormat="1" applyFont="1" applyFill="1" applyBorder="1" applyAlignment="1" applyProtection="1">
      <alignment vertical="center" wrapText="1" readingOrder="1"/>
    </xf>
    <xf numFmtId="0" fontId="4" fillId="4" borderId="17" xfId="0" applyFont="1" applyFill="1" applyBorder="1" applyAlignment="1" applyProtection="1">
      <alignment horizontal="left" vertical="center" wrapText="1" readingOrder="1"/>
    </xf>
    <xf numFmtId="0" fontId="4" fillId="4" borderId="18" xfId="0" applyFont="1" applyFill="1" applyBorder="1" applyAlignment="1" applyProtection="1">
      <alignment vertical="center" wrapText="1" readingOrder="1"/>
    </xf>
    <xf numFmtId="164" fontId="4" fillId="4" borderId="19" xfId="0" applyNumberFormat="1" applyFont="1" applyFill="1" applyBorder="1" applyAlignment="1" applyProtection="1">
      <alignment horizontal="right" vertical="center" wrapText="1" readingOrder="1"/>
    </xf>
    <xf numFmtId="164" fontId="4" fillId="4" borderId="20" xfId="0" applyNumberFormat="1" applyFont="1" applyFill="1" applyBorder="1" applyAlignment="1" applyProtection="1">
      <alignment horizontal="right" vertical="center" wrapText="1" readingOrder="1"/>
    </xf>
    <xf numFmtId="164" fontId="4" fillId="4" borderId="21" xfId="0" applyNumberFormat="1" applyFont="1" applyFill="1" applyBorder="1" applyAlignment="1" applyProtection="1">
      <alignment horizontal="right" vertical="center" wrapText="1" readingOrder="1"/>
    </xf>
    <xf numFmtId="164" fontId="4" fillId="4" borderId="6" xfId="0" applyNumberFormat="1" applyFont="1" applyFill="1" applyBorder="1" applyAlignment="1" applyProtection="1">
      <alignment horizontal="right" vertical="center" wrapText="1" readingOrder="1"/>
    </xf>
    <xf numFmtId="3" fontId="3" fillId="4" borderId="6" xfId="0" applyNumberFormat="1" applyFont="1" applyFill="1" applyBorder="1" applyAlignment="1" applyProtection="1">
      <alignment horizontal="right" vertical="center" wrapText="1" readingOrder="1"/>
    </xf>
    <xf numFmtId="0" fontId="3" fillId="2" borderId="22" xfId="0" applyFont="1" applyFill="1" applyBorder="1" applyAlignment="1" applyProtection="1">
      <alignment horizontal="center" vertical="center" wrapText="1" readingOrder="1"/>
    </xf>
    <xf numFmtId="0" fontId="3" fillId="2" borderId="23" xfId="0" applyFont="1" applyFill="1" applyBorder="1" applyAlignment="1" applyProtection="1">
      <alignment vertical="center" wrapText="1" readingOrder="1"/>
    </xf>
    <xf numFmtId="164" fontId="3" fillId="2" borderId="24" xfId="0" applyNumberFormat="1" applyFont="1" applyFill="1" applyBorder="1" applyAlignment="1" applyProtection="1">
      <alignment horizontal="right" vertical="center" wrapText="1" readingOrder="1"/>
    </xf>
    <xf numFmtId="164" fontId="3" fillId="2" borderId="25" xfId="0" applyNumberFormat="1" applyFont="1" applyFill="1" applyBorder="1" applyAlignment="1" applyProtection="1">
      <alignment horizontal="right" vertical="center" wrapText="1" readingOrder="1"/>
    </xf>
    <xf numFmtId="164" fontId="3" fillId="2" borderId="26" xfId="0" applyNumberFormat="1" applyFont="1" applyFill="1" applyBorder="1" applyAlignment="1" applyProtection="1">
      <alignment horizontal="right" vertical="center" wrapText="1" readingOrder="1"/>
    </xf>
    <xf numFmtId="164" fontId="3" fillId="2" borderId="27" xfId="0" applyNumberFormat="1" applyFont="1" applyFill="1" applyBorder="1" applyAlignment="1" applyProtection="1">
      <alignment horizontal="right" vertical="center" wrapText="1" readingOrder="1"/>
    </xf>
    <xf numFmtId="3" fontId="3" fillId="4" borderId="28" xfId="0" applyNumberFormat="1" applyFont="1" applyFill="1" applyBorder="1" applyAlignment="1" applyProtection="1">
      <alignment horizontal="right" vertical="center" wrapText="1" readingOrder="1"/>
    </xf>
    <xf numFmtId="0" fontId="3" fillId="4" borderId="7" xfId="0" applyFont="1" applyFill="1" applyBorder="1" applyAlignment="1" applyProtection="1">
      <alignment horizontal="right" vertical="center" wrapText="1" readingOrder="1"/>
    </xf>
    <xf numFmtId="0" fontId="3" fillId="2" borderId="29" xfId="0" applyFont="1" applyFill="1" applyBorder="1" applyAlignment="1" applyProtection="1">
      <alignment vertical="center" wrapText="1" readingOrder="1"/>
    </xf>
    <xf numFmtId="164" fontId="3" fillId="4" borderId="30" xfId="0" applyNumberFormat="1" applyFont="1" applyFill="1" applyBorder="1" applyAlignment="1" applyProtection="1">
      <alignment horizontal="right" vertical="center" wrapText="1" readingOrder="1"/>
    </xf>
    <xf numFmtId="164" fontId="3" fillId="4" borderId="29" xfId="0" applyNumberFormat="1" applyFont="1" applyFill="1" applyBorder="1" applyAlignment="1" applyProtection="1">
      <alignment horizontal="right" vertical="center" wrapText="1" readingOrder="1"/>
    </xf>
    <xf numFmtId="164" fontId="3" fillId="4" borderId="8" xfId="0" applyNumberFormat="1" applyFont="1" applyFill="1" applyBorder="1" applyAlignment="1" applyProtection="1">
      <alignment horizontal="right" vertical="center" wrapText="1" readingOrder="1"/>
    </xf>
    <xf numFmtId="164" fontId="6" fillId="0" borderId="31" xfId="0" applyNumberFormat="1" applyFont="1" applyBorder="1" applyAlignment="1" applyProtection="1">
      <alignment vertical="center" wrapText="1" readingOrder="1"/>
    </xf>
    <xf numFmtId="3" fontId="3" fillId="4" borderId="31" xfId="0" applyNumberFormat="1" applyFont="1" applyFill="1" applyBorder="1" applyAlignment="1" applyProtection="1">
      <alignment horizontal="right" vertical="center" wrapText="1" readingOrder="1"/>
    </xf>
    <xf numFmtId="0" fontId="3" fillId="4" borderId="32" xfId="0" applyFont="1" applyFill="1" applyBorder="1" applyAlignment="1" applyProtection="1">
      <alignment horizontal="right" vertical="center" wrapText="1" readingOrder="1"/>
    </xf>
    <xf numFmtId="0" fontId="3" fillId="2" borderId="33" xfId="0" applyFont="1" applyFill="1" applyBorder="1" applyAlignment="1" applyProtection="1">
      <alignment vertical="center" wrapText="1" readingOrder="1"/>
    </xf>
    <xf numFmtId="164" fontId="3" fillId="4" borderId="34" xfId="0" applyNumberFormat="1" applyFont="1" applyFill="1" applyBorder="1" applyAlignment="1" applyProtection="1">
      <alignment horizontal="right" vertical="center" wrapText="1" readingOrder="1"/>
    </xf>
    <xf numFmtId="164" fontId="3" fillId="4" borderId="35" xfId="0" applyNumberFormat="1" applyFont="1" applyFill="1" applyBorder="1" applyAlignment="1" applyProtection="1">
      <alignment horizontal="right" vertical="center" wrapText="1" readingOrder="1"/>
    </xf>
    <xf numFmtId="164" fontId="3" fillId="4" borderId="0" xfId="0" applyNumberFormat="1" applyFont="1" applyFill="1" applyBorder="1" applyAlignment="1" applyProtection="1">
      <alignment horizontal="right" vertical="center" wrapText="1" readingOrder="1"/>
    </xf>
    <xf numFmtId="164" fontId="6" fillId="0" borderId="28" xfId="0" applyNumberFormat="1" applyFont="1" applyBorder="1" applyAlignment="1" applyProtection="1">
      <alignment vertical="center" wrapText="1" readingOrder="1"/>
    </xf>
    <xf numFmtId="164" fontId="3" fillId="2" borderId="36" xfId="0" applyNumberFormat="1" applyFont="1" applyFill="1" applyBorder="1" applyAlignment="1" applyProtection="1">
      <alignment horizontal="right" vertical="center" wrapText="1" readingOrder="1"/>
    </xf>
    <xf numFmtId="164" fontId="4" fillId="4" borderId="37" xfId="0" applyNumberFormat="1" applyFont="1" applyFill="1" applyBorder="1" applyAlignment="1" applyProtection="1">
      <alignment horizontal="right" vertical="center" wrapText="1" readingOrder="1"/>
    </xf>
    <xf numFmtId="3" fontId="3" fillId="2" borderId="6" xfId="0" applyNumberFormat="1" applyFont="1" applyFill="1" applyBorder="1" applyAlignment="1" applyProtection="1">
      <alignment horizontal="right" vertical="center" wrapText="1" readingOrder="1"/>
    </xf>
    <xf numFmtId="0" fontId="3" fillId="2" borderId="38" xfId="0" applyFont="1" applyFill="1" applyBorder="1" applyAlignment="1" applyProtection="1">
      <alignment vertical="center" wrapText="1" readingOrder="1"/>
    </xf>
    <xf numFmtId="164" fontId="3" fillId="2" borderId="28" xfId="0" applyNumberFormat="1" applyFont="1" applyFill="1" applyBorder="1" applyAlignment="1" applyProtection="1">
      <alignment horizontal="right" vertical="center" wrapText="1" readingOrder="1"/>
    </xf>
    <xf numFmtId="0" fontId="3" fillId="4" borderId="0" xfId="0" applyFont="1" applyFill="1" applyBorder="1" applyAlignment="1" applyProtection="1">
      <alignment horizontal="right" vertical="center" wrapText="1" readingOrder="1"/>
    </xf>
    <xf numFmtId="0" fontId="3" fillId="2" borderId="0" xfId="0" applyFont="1" applyFill="1" applyBorder="1" applyAlignment="1" applyProtection="1">
      <alignment vertical="center" wrapText="1" readingOrder="1"/>
    </xf>
    <xf numFmtId="164" fontId="6" fillId="2" borderId="0" xfId="0" applyNumberFormat="1" applyFont="1" applyFill="1" applyBorder="1" applyAlignment="1" applyProtection="1">
      <alignment vertical="center" wrapText="1" readingOrder="1"/>
    </xf>
    <xf numFmtId="3" fontId="3" fillId="2" borderId="0" xfId="0" applyNumberFormat="1" applyFont="1" applyFill="1" applyBorder="1" applyAlignment="1" applyProtection="1">
      <alignment horizontal="right" vertical="center" wrapText="1" readingOrder="1"/>
    </xf>
    <xf numFmtId="3" fontId="3" fillId="4" borderId="0" xfId="0" applyNumberFormat="1" applyFont="1" applyFill="1" applyBorder="1" applyAlignment="1" applyProtection="1">
      <alignment horizontal="right" vertical="center" wrapText="1" readingOrder="1"/>
    </xf>
    <xf numFmtId="0" fontId="4" fillId="2" borderId="37" xfId="0" applyFont="1" applyFill="1" applyBorder="1" applyAlignment="1" applyProtection="1">
      <alignment vertical="center" wrapText="1" readingOrder="1"/>
    </xf>
    <xf numFmtId="0" fontId="3" fillId="2" borderId="9" xfId="0" applyFont="1" applyFill="1" applyBorder="1" applyAlignment="1" applyProtection="1">
      <alignment vertical="center" wrapText="1" readingOrder="1"/>
    </xf>
    <xf numFmtId="0" fontId="4" fillId="3" borderId="14" xfId="0" applyFont="1" applyFill="1" applyBorder="1" applyAlignment="1" applyProtection="1">
      <alignment horizontal="left" vertical="center" wrapText="1" readingOrder="1"/>
    </xf>
    <xf numFmtId="3" fontId="4" fillId="3" borderId="15" xfId="0" applyNumberFormat="1" applyFont="1" applyFill="1" applyBorder="1" applyAlignment="1" applyProtection="1">
      <alignment horizontal="right" vertical="center" wrapText="1" readingOrder="1"/>
    </xf>
    <xf numFmtId="164" fontId="4" fillId="4" borderId="18" xfId="0" applyNumberFormat="1" applyFont="1" applyFill="1" applyBorder="1" applyAlignment="1" applyProtection="1">
      <alignment horizontal="right" vertical="center" wrapText="1" readingOrder="1"/>
    </xf>
    <xf numFmtId="164" fontId="3" fillId="2" borderId="39" xfId="0" applyNumberFormat="1" applyFont="1" applyFill="1" applyBorder="1" applyAlignment="1" applyProtection="1">
      <alignment horizontal="right" vertical="center" wrapText="1" readingOrder="1"/>
    </xf>
    <xf numFmtId="0" fontId="3" fillId="4" borderId="35" xfId="0" applyFont="1" applyFill="1" applyBorder="1" applyAlignment="1" applyProtection="1">
      <alignment horizontal="left" vertical="center" wrapText="1" readingOrder="1"/>
    </xf>
    <xf numFmtId="164" fontId="3" fillId="2" borderId="34" xfId="0" applyNumberFormat="1" applyFont="1" applyFill="1" applyBorder="1" applyAlignment="1" applyProtection="1">
      <alignment horizontal="right" vertical="center" wrapText="1" readingOrder="1"/>
    </xf>
    <xf numFmtId="0" fontId="3" fillId="2" borderId="40" xfId="0" applyFont="1" applyFill="1" applyBorder="1" applyAlignment="1" applyProtection="1">
      <alignment horizontal="center" vertical="center" wrapText="1" readingOrder="1"/>
    </xf>
    <xf numFmtId="0" fontId="3" fillId="2" borderId="41" xfId="0" applyFont="1" applyFill="1" applyBorder="1" applyAlignment="1" applyProtection="1">
      <alignment vertical="center" wrapText="1" readingOrder="1"/>
    </xf>
    <xf numFmtId="164" fontId="3" fillId="2" borderId="42" xfId="0" applyNumberFormat="1" applyFont="1" applyFill="1" applyBorder="1" applyAlignment="1" applyProtection="1">
      <alignment horizontal="right" vertical="center" wrapText="1" readingOrder="1"/>
    </xf>
    <xf numFmtId="164" fontId="3" fillId="2" borderId="43" xfId="0" applyNumberFormat="1" applyFont="1" applyFill="1" applyBorder="1" applyAlignment="1" applyProtection="1">
      <alignment horizontal="right" vertical="center" wrapText="1" readingOrder="1"/>
    </xf>
    <xf numFmtId="164" fontId="3" fillId="2" borderId="44" xfId="0" applyNumberFormat="1" applyFont="1" applyFill="1" applyBorder="1" applyAlignment="1" applyProtection="1">
      <alignment horizontal="right" vertical="center" wrapText="1" readingOrder="1"/>
    </xf>
    <xf numFmtId="164" fontId="3" fillId="2" borderId="45" xfId="0" applyNumberFormat="1" applyFont="1" applyFill="1" applyBorder="1" applyAlignment="1" applyProtection="1">
      <alignment horizontal="right" vertical="center" wrapText="1" readingOrder="1"/>
    </xf>
    <xf numFmtId="164" fontId="3" fillId="2" borderId="46" xfId="0" applyNumberFormat="1" applyFont="1" applyFill="1" applyBorder="1" applyAlignment="1" applyProtection="1">
      <alignment horizontal="right" vertical="center" wrapText="1" readingOrder="1"/>
    </xf>
    <xf numFmtId="0" fontId="3" fillId="2" borderId="32" xfId="0" applyFont="1" applyFill="1" applyBorder="1" applyAlignment="1" applyProtection="1">
      <alignment horizontal="right" vertical="center" wrapText="1" readingOrder="1"/>
    </xf>
    <xf numFmtId="0" fontId="3" fillId="2" borderId="35" xfId="0" applyFont="1" applyFill="1" applyBorder="1" applyAlignment="1" applyProtection="1">
      <alignment horizontal="left" vertical="center" wrapText="1" readingOrder="1"/>
    </xf>
    <xf numFmtId="164" fontId="3" fillId="2" borderId="35" xfId="0" applyNumberFormat="1" applyFont="1" applyFill="1" applyBorder="1" applyAlignment="1" applyProtection="1">
      <alignment horizontal="right" vertical="center" wrapText="1" readingOrder="1"/>
    </xf>
    <xf numFmtId="164" fontId="3" fillId="2" borderId="0" xfId="0" applyNumberFormat="1" applyFont="1" applyFill="1" applyBorder="1" applyAlignment="1" applyProtection="1">
      <alignment horizontal="right" vertical="center" wrapText="1" readingOrder="1"/>
    </xf>
    <xf numFmtId="164" fontId="3" fillId="2" borderId="47" xfId="0" applyNumberFormat="1" applyFont="1" applyFill="1" applyBorder="1" applyAlignment="1" applyProtection="1">
      <alignment horizontal="right" vertical="center" wrapText="1" readingOrder="1"/>
    </xf>
    <xf numFmtId="164" fontId="3" fillId="2" borderId="48" xfId="0" applyNumberFormat="1" applyFont="1" applyFill="1" applyBorder="1" applyAlignment="1" applyProtection="1">
      <alignment horizontal="right" vertical="center" wrapText="1" readingOrder="1"/>
    </xf>
    <xf numFmtId="164" fontId="7" fillId="0" borderId="6" xfId="0" applyNumberFormat="1" applyFont="1" applyBorder="1" applyAlignment="1" applyProtection="1">
      <alignment vertical="center" wrapText="1" readingOrder="1"/>
    </xf>
    <xf numFmtId="0" fontId="3" fillId="2" borderId="35" xfId="0" applyFont="1" applyFill="1" applyBorder="1" applyAlignment="1" applyProtection="1">
      <alignment vertical="center" wrapText="1" readingOrder="1"/>
    </xf>
    <xf numFmtId="164" fontId="3" fillId="4" borderId="47" xfId="0" applyNumberFormat="1" applyFont="1" applyFill="1" applyBorder="1" applyAlignment="1" applyProtection="1">
      <alignment horizontal="right" vertical="center" wrapText="1" readingOrder="1"/>
    </xf>
    <xf numFmtId="0" fontId="3" fillId="4" borderId="29" xfId="0" applyFont="1" applyFill="1" applyBorder="1" applyAlignment="1" applyProtection="1">
      <alignment horizontal="left" vertical="center" wrapText="1" readingOrder="1"/>
    </xf>
    <xf numFmtId="164" fontId="3" fillId="2" borderId="30" xfId="0" applyNumberFormat="1" applyFont="1" applyFill="1" applyBorder="1" applyAlignment="1" applyProtection="1">
      <alignment horizontal="right" vertical="center" wrapText="1" readingOrder="1"/>
    </xf>
    <xf numFmtId="164" fontId="6" fillId="0" borderId="0" xfId="0" applyNumberFormat="1" applyFont="1" applyBorder="1" applyAlignment="1" applyProtection="1">
      <alignment vertical="center" wrapText="1" readingOrder="1"/>
    </xf>
    <xf numFmtId="3" fontId="4" fillId="5" borderId="15" xfId="0" applyNumberFormat="1" applyFont="1" applyFill="1" applyBorder="1" applyAlignment="1" applyProtection="1">
      <alignment horizontal="right" vertical="center" wrapText="1" readingOrder="1"/>
    </xf>
    <xf numFmtId="0" fontId="4" fillId="4" borderId="49" xfId="0" applyFont="1" applyFill="1" applyBorder="1" applyAlignment="1" applyProtection="1">
      <alignment vertical="center" wrapText="1" readingOrder="1"/>
    </xf>
    <xf numFmtId="0" fontId="3" fillId="2" borderId="50" xfId="0" applyFont="1" applyFill="1" applyBorder="1" applyAlignment="1" applyProtection="1">
      <alignment horizontal="left" vertical="center" wrapText="1" readingOrder="1"/>
    </xf>
    <xf numFmtId="164" fontId="3" fillId="2" borderId="51" xfId="0" applyNumberFormat="1" applyFont="1" applyFill="1" applyBorder="1" applyAlignment="1" applyProtection="1">
      <alignment horizontal="right" vertical="center" wrapText="1" readingOrder="1"/>
    </xf>
    <xf numFmtId="164" fontId="6" fillId="0" borderId="52" xfId="0" applyNumberFormat="1" applyFont="1" applyBorder="1" applyAlignment="1" applyProtection="1">
      <alignment vertical="center" wrapText="1" readingOrder="1"/>
    </xf>
    <xf numFmtId="0" fontId="3" fillId="2" borderId="53" xfId="0" applyFont="1" applyFill="1" applyBorder="1" applyAlignment="1" applyProtection="1">
      <alignment horizontal="right" vertical="center" wrapText="1" readingOrder="1"/>
    </xf>
    <xf numFmtId="0" fontId="3" fillId="2" borderId="53" xfId="0" applyFont="1" applyFill="1" applyBorder="1" applyAlignment="1" applyProtection="1">
      <alignment horizontal="left" vertical="center" wrapText="1" readingOrder="1"/>
    </xf>
    <xf numFmtId="164" fontId="3" fillId="2" borderId="53" xfId="0" applyNumberFormat="1" applyFont="1" applyFill="1" applyBorder="1" applyAlignment="1" applyProtection="1">
      <alignment horizontal="right" vertical="center" wrapText="1" readingOrder="1"/>
    </xf>
    <xf numFmtId="164" fontId="6" fillId="0" borderId="53" xfId="0" applyNumberFormat="1" applyFont="1" applyBorder="1" applyAlignment="1" applyProtection="1">
      <alignment vertical="center" wrapText="1" readingOrder="1"/>
    </xf>
    <xf numFmtId="3" fontId="3" fillId="4" borderId="53" xfId="0" applyNumberFormat="1" applyFont="1" applyFill="1" applyBorder="1" applyAlignment="1" applyProtection="1">
      <alignment horizontal="right" vertical="center" wrapText="1" readingOrder="1"/>
    </xf>
    <xf numFmtId="0" fontId="4" fillId="5" borderId="14" xfId="0" applyFont="1" applyFill="1" applyBorder="1" applyAlignment="1" applyProtection="1">
      <alignment horizontal="left" vertical="center" wrapText="1" readingOrder="1"/>
    </xf>
    <xf numFmtId="0" fontId="4" fillId="5" borderId="15" xfId="0" applyFont="1" applyFill="1" applyBorder="1" applyAlignment="1" applyProtection="1">
      <alignment vertical="center" wrapText="1" readingOrder="1"/>
    </xf>
    <xf numFmtId="164" fontId="4" fillId="5" borderId="15" xfId="0" applyNumberFormat="1" applyFont="1" applyFill="1" applyBorder="1" applyAlignment="1" applyProtection="1">
      <alignment horizontal="right" vertical="center" wrapText="1" readingOrder="1"/>
    </xf>
    <xf numFmtId="3" fontId="4" fillId="3" borderId="54" xfId="0" applyNumberFormat="1" applyFont="1" applyFill="1" applyBorder="1" applyAlignment="1" applyProtection="1">
      <alignment horizontal="right" vertical="center" wrapText="1" readingOrder="1"/>
    </xf>
    <xf numFmtId="164" fontId="4" fillId="3" borderId="55" xfId="0" applyNumberFormat="1" applyFont="1" applyFill="1" applyBorder="1" applyAlignment="1" applyProtection="1">
      <alignment horizontal="right" vertical="center" wrapText="1" readingOrder="1"/>
    </xf>
    <xf numFmtId="0" fontId="3" fillId="2" borderId="7" xfId="0" applyFont="1" applyFill="1" applyBorder="1" applyAlignment="1" applyProtection="1">
      <alignment horizontal="right" vertical="center" wrapText="1" readingOrder="1"/>
    </xf>
    <xf numFmtId="0" fontId="3" fillId="2" borderId="29" xfId="0" applyFont="1" applyFill="1" applyBorder="1" applyAlignment="1" applyProtection="1">
      <alignment horizontal="left" vertical="center" wrapText="1" readingOrder="1"/>
    </xf>
    <xf numFmtId="0" fontId="3" fillId="2" borderId="56" xfId="0" applyFont="1" applyFill="1" applyBorder="1" applyAlignment="1" applyProtection="1">
      <alignment horizontal="right" vertical="center" wrapText="1" readingOrder="1"/>
    </xf>
    <xf numFmtId="0" fontId="3" fillId="2" borderId="57" xfId="0" applyFont="1" applyFill="1" applyBorder="1" applyAlignment="1" applyProtection="1">
      <alignment horizontal="right" vertical="center" wrapText="1" readingOrder="1"/>
    </xf>
    <xf numFmtId="164" fontId="3" fillId="2" borderId="8" xfId="0" applyNumberFormat="1" applyFont="1" applyFill="1" applyBorder="1" applyAlignment="1" applyProtection="1">
      <alignment horizontal="right" vertical="center" wrapText="1" readingOrder="1"/>
    </xf>
    <xf numFmtId="0" fontId="3" fillId="2" borderId="8" xfId="0" applyFont="1" applyFill="1" applyBorder="1" applyAlignment="1" applyProtection="1">
      <alignment horizontal="right" vertical="center" wrapText="1" readingOrder="1"/>
    </xf>
    <xf numFmtId="164" fontId="3" fillId="2" borderId="19" xfId="0" applyNumberFormat="1" applyFont="1" applyFill="1" applyBorder="1" applyAlignment="1" applyProtection="1">
      <alignment horizontal="right" vertical="center" wrapText="1" readingOrder="1"/>
    </xf>
    <xf numFmtId="164" fontId="6" fillId="0" borderId="19" xfId="0" applyNumberFormat="1" applyFont="1" applyBorder="1" applyAlignment="1" applyProtection="1">
      <alignment vertical="center" wrapText="1" readingOrder="1"/>
    </xf>
    <xf numFmtId="164" fontId="6" fillId="0" borderId="8" xfId="0" applyNumberFormat="1" applyFont="1" applyBorder="1" applyAlignment="1" applyProtection="1">
      <alignment horizontal="right" vertical="center" wrapText="1" readingOrder="1"/>
    </xf>
    <xf numFmtId="164" fontId="3" fillId="4" borderId="58" xfId="0" applyNumberFormat="1" applyFont="1" applyFill="1" applyBorder="1" applyAlignment="1" applyProtection="1">
      <alignment horizontal="right" vertical="center" wrapText="1" readingOrder="1"/>
    </xf>
    <xf numFmtId="164" fontId="3" fillId="4" borderId="59" xfId="0" applyNumberFormat="1" applyFont="1" applyFill="1" applyBorder="1" applyAlignment="1" applyProtection="1">
      <alignment horizontal="right" vertical="center" wrapText="1" readingOrder="1"/>
    </xf>
    <xf numFmtId="0" fontId="3" fillId="4" borderId="60" xfId="0" applyFont="1" applyFill="1" applyBorder="1" applyAlignment="1" applyProtection="1">
      <alignment horizontal="right" vertical="center" wrapText="1" readingOrder="1"/>
    </xf>
    <xf numFmtId="0" fontId="3" fillId="2" borderId="61" xfId="0" applyFont="1" applyFill="1" applyBorder="1" applyAlignment="1" applyProtection="1">
      <alignment vertical="center" wrapText="1" readingOrder="1"/>
    </xf>
    <xf numFmtId="164" fontId="3" fillId="4" borderId="62" xfId="0" applyNumberFormat="1" applyFont="1" applyFill="1" applyBorder="1" applyAlignment="1" applyProtection="1">
      <alignment horizontal="right" vertical="center" wrapText="1" readingOrder="1"/>
    </xf>
    <xf numFmtId="164" fontId="3" fillId="4" borderId="61" xfId="0" applyNumberFormat="1" applyFont="1" applyFill="1" applyBorder="1" applyAlignment="1" applyProtection="1">
      <alignment horizontal="right" vertical="center" wrapText="1" readingOrder="1"/>
    </xf>
    <xf numFmtId="164" fontId="3" fillId="4" borderId="63" xfId="0" applyNumberFormat="1" applyFont="1" applyFill="1" applyBorder="1" applyAlignment="1" applyProtection="1">
      <alignment horizontal="right" vertical="center" wrapText="1" readingOrder="1"/>
    </xf>
    <xf numFmtId="164" fontId="3" fillId="4" borderId="64" xfId="0" applyNumberFormat="1" applyFont="1" applyFill="1" applyBorder="1" applyAlignment="1" applyProtection="1">
      <alignment horizontal="right" vertical="center" wrapText="1" readingOrder="1"/>
    </xf>
    <xf numFmtId="164" fontId="4" fillId="5" borderId="55" xfId="0" applyNumberFormat="1" applyFont="1" applyFill="1" applyBorder="1" applyAlignment="1" applyProtection="1">
      <alignment horizontal="right" vertical="center" wrapText="1" readingOrder="1"/>
    </xf>
    <xf numFmtId="164" fontId="3" fillId="2" borderId="65" xfId="0" applyNumberFormat="1" applyFont="1" applyFill="1" applyBorder="1" applyAlignment="1" applyProtection="1">
      <alignment horizontal="right" vertical="center" wrapText="1" readingOrder="1"/>
    </xf>
    <xf numFmtId="164" fontId="3" fillId="2" borderId="66" xfId="0" applyNumberFormat="1" applyFont="1" applyFill="1" applyBorder="1" applyAlignment="1" applyProtection="1">
      <alignment horizontal="right" vertical="center" wrapText="1" readingOrder="1"/>
    </xf>
    <xf numFmtId="164" fontId="6" fillId="0" borderId="48" xfId="0" applyNumberFormat="1" applyFont="1" applyBorder="1" applyAlignment="1" applyProtection="1">
      <alignment vertical="center" wrapText="1" readingOrder="1"/>
    </xf>
    <xf numFmtId="164" fontId="3" fillId="2" borderId="67" xfId="0" applyNumberFormat="1" applyFont="1" applyFill="1" applyBorder="1" applyAlignment="1" applyProtection="1">
      <alignment horizontal="right" vertical="center" wrapText="1" readingOrder="1"/>
    </xf>
    <xf numFmtId="164" fontId="3" fillId="2" borderId="38" xfId="0" applyNumberFormat="1" applyFont="1" applyFill="1" applyBorder="1" applyAlignment="1" applyProtection="1">
      <alignment horizontal="right" vertical="center" wrapText="1" readingOrder="1"/>
    </xf>
    <xf numFmtId="164" fontId="3" fillId="2" borderId="31" xfId="0" applyNumberFormat="1" applyFont="1" applyFill="1" applyBorder="1" applyAlignment="1" applyProtection="1">
      <alignment horizontal="right" vertical="center" wrapText="1" readingOrder="1"/>
    </xf>
    <xf numFmtId="164" fontId="3" fillId="0" borderId="34" xfId="0" applyNumberFormat="1" applyFont="1" applyFill="1" applyBorder="1" applyAlignment="1" applyProtection="1">
      <alignment horizontal="right" vertical="center" wrapText="1" readingOrder="1"/>
    </xf>
    <xf numFmtId="164" fontId="3" fillId="0" borderId="30" xfId="0" applyNumberFormat="1" applyFont="1" applyFill="1" applyBorder="1" applyAlignment="1" applyProtection="1">
      <alignment horizontal="right" vertical="center" wrapText="1" readingOrder="1"/>
    </xf>
    <xf numFmtId="0" fontId="3" fillId="3" borderId="6" xfId="0" applyFont="1" applyFill="1" applyBorder="1" applyAlignment="1" applyProtection="1">
      <alignment horizontal="center" vertical="center" wrapText="1" readingOrder="1"/>
    </xf>
    <xf numFmtId="0" fontId="4" fillId="3" borderId="14" xfId="0" applyFont="1" applyFill="1" applyBorder="1" applyAlignment="1" applyProtection="1">
      <alignment horizontal="left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</xf>
    <xf numFmtId="0" fontId="1" fillId="2" borderId="0" xfId="0" applyFont="1" applyFill="1" applyBorder="1" applyAlignment="1" applyProtection="1">
      <alignment vertical="top" wrapText="1"/>
    </xf>
    <xf numFmtId="0" fontId="4" fillId="2" borderId="16" xfId="0" applyFont="1" applyFill="1" applyBorder="1" applyAlignment="1" applyProtection="1">
      <alignment horizontal="left" vertical="center" wrapText="1" readingOrder="1"/>
    </xf>
    <xf numFmtId="0" fontId="1" fillId="2" borderId="16" xfId="0" applyFont="1" applyFill="1" applyBorder="1" applyAlignment="1" applyProtection="1">
      <alignment vertical="top" wrapText="1"/>
    </xf>
    <xf numFmtId="0" fontId="4" fillId="3" borderId="14" xfId="0" applyFont="1" applyFill="1" applyBorder="1" applyAlignment="1" applyProtection="1">
      <alignment horizontal="left" vertical="center" wrapText="1" readingOrder="1"/>
    </xf>
    <xf numFmtId="0" fontId="8" fillId="5" borderId="15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 readingOrder="1"/>
    </xf>
    <xf numFmtId="0" fontId="3" fillId="3" borderId="5" xfId="0" applyFont="1" applyFill="1" applyBorder="1" applyAlignment="1" applyProtection="1">
      <alignment horizontal="center" vertical="center" wrapText="1" readingOrder="1"/>
    </xf>
    <xf numFmtId="0" fontId="3" fillId="3" borderId="3" xfId="0" applyFont="1" applyFill="1" applyBorder="1" applyAlignment="1" applyProtection="1">
      <alignment horizontal="center" vertical="center" wrapText="1" readingOrder="1"/>
    </xf>
    <xf numFmtId="0" fontId="3" fillId="3" borderId="6" xfId="0" applyFont="1" applyFill="1" applyBorder="1" applyAlignment="1" applyProtection="1">
      <alignment horizontal="center" vertical="center" wrapText="1" readingOrder="1"/>
    </xf>
    <xf numFmtId="0" fontId="3" fillId="3" borderId="68" xfId="0" applyFont="1" applyFill="1" applyBorder="1" applyAlignment="1" applyProtection="1">
      <alignment horizontal="center" vertical="center" wrapText="1" readingOrder="1"/>
    </xf>
    <xf numFmtId="0" fontId="3" fillId="3" borderId="31" xfId="0" applyFont="1" applyFill="1" applyBorder="1" applyAlignment="1" applyProtection="1">
      <alignment horizontal="center" vertical="center" wrapText="1" readingOrder="1"/>
    </xf>
    <xf numFmtId="0" fontId="8" fillId="3" borderId="3" xfId="0" applyFont="1" applyFill="1" applyBorder="1" applyAlignment="1" applyProtection="1">
      <alignment horizontal="center" vertical="center" wrapText="1" readingOrder="1"/>
    </xf>
    <xf numFmtId="0" fontId="3" fillId="3" borderId="4" xfId="0" applyFont="1" applyFill="1" applyBorder="1" applyAlignment="1" applyProtection="1">
      <alignment horizontal="center" vertical="center" wrapText="1" readingOrder="1"/>
    </xf>
    <xf numFmtId="0" fontId="3" fillId="3" borderId="10" xfId="0" applyFont="1" applyFill="1" applyBorder="1" applyAlignment="1" applyProtection="1">
      <alignment horizontal="center" vertical="center" wrapText="1" readingOrder="1"/>
    </xf>
    <xf numFmtId="0" fontId="3" fillId="3" borderId="69" xfId="0" applyFont="1" applyFill="1" applyBorder="1" applyAlignment="1" applyProtection="1">
      <alignment horizontal="center" vertical="center" wrapText="1" readingOrder="1"/>
    </xf>
    <xf numFmtId="0" fontId="3" fillId="3" borderId="70" xfId="0" applyFont="1" applyFill="1" applyBorder="1" applyAlignment="1" applyProtection="1">
      <alignment horizontal="center" vertical="center" wrapText="1" readingOrder="1"/>
    </xf>
    <xf numFmtId="0" fontId="3" fillId="3" borderId="71" xfId="0" applyFont="1" applyFill="1" applyBorder="1" applyAlignment="1" applyProtection="1">
      <alignment horizontal="center" vertical="center" wrapText="1" readingOrder="1"/>
    </xf>
    <xf numFmtId="0" fontId="3" fillId="3" borderId="7" xfId="0" applyFont="1" applyFill="1" applyBorder="1" applyAlignment="1" applyProtection="1">
      <alignment horizontal="center" vertical="center" wrapText="1" readingOrder="1"/>
    </xf>
    <xf numFmtId="0" fontId="3" fillId="3" borderId="8" xfId="0" applyFont="1" applyFill="1" applyBorder="1" applyAlignment="1" applyProtection="1">
      <alignment horizontal="center" vertical="center" wrapText="1" readingOrder="1"/>
    </xf>
    <xf numFmtId="0" fontId="3" fillId="3" borderId="9" xfId="0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workbookViewId="0">
      <selection activeCell="B15" sqref="B15"/>
    </sheetView>
  </sheetViews>
  <sheetFormatPr defaultRowHeight="15" x14ac:dyDescent="0.25"/>
  <cols>
    <col min="1" max="1" width="8.42578125" customWidth="1"/>
    <col min="2" max="2" width="31.28515625" customWidth="1"/>
    <col min="3" max="6" width="12.7109375" hidden="1" customWidth="1"/>
    <col min="7" max="14" width="12.7109375" customWidth="1"/>
    <col min="15" max="16" width="6.28515625" customWidth="1"/>
  </cols>
  <sheetData>
    <row r="1" spans="1:16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.75" thickBo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x14ac:dyDescent="0.25">
      <c r="A3" s="124" t="s">
        <v>2</v>
      </c>
      <c r="B3" s="126" t="s">
        <v>3</v>
      </c>
      <c r="C3" s="133" t="s">
        <v>131</v>
      </c>
      <c r="D3" s="134"/>
      <c r="E3" s="134"/>
      <c r="F3" s="134"/>
      <c r="G3" s="135"/>
      <c r="H3" s="126" t="s">
        <v>126</v>
      </c>
      <c r="I3" s="128" t="s">
        <v>4</v>
      </c>
      <c r="J3" s="130" t="s">
        <v>133</v>
      </c>
      <c r="K3" s="130"/>
      <c r="L3" s="130"/>
      <c r="M3" s="130"/>
      <c r="N3" s="130"/>
      <c r="O3" s="126" t="s">
        <v>5</v>
      </c>
      <c r="P3" s="131" t="s">
        <v>5</v>
      </c>
    </row>
    <row r="4" spans="1:16" ht="33.75" x14ac:dyDescent="0.25">
      <c r="A4" s="125"/>
      <c r="B4" s="127"/>
      <c r="C4" s="136"/>
      <c r="D4" s="137"/>
      <c r="E4" s="137"/>
      <c r="F4" s="137"/>
      <c r="G4" s="138"/>
      <c r="H4" s="127"/>
      <c r="I4" s="129"/>
      <c r="J4" s="114" t="s">
        <v>127</v>
      </c>
      <c r="K4" s="114" t="s">
        <v>128</v>
      </c>
      <c r="L4" s="114" t="s">
        <v>129</v>
      </c>
      <c r="M4" s="114" t="s">
        <v>130</v>
      </c>
      <c r="N4" s="114" t="s">
        <v>6</v>
      </c>
      <c r="O4" s="127"/>
      <c r="P4" s="132"/>
    </row>
    <row r="5" spans="1:16" ht="15" customHeight="1" thickBot="1" x14ac:dyDescent="0.3">
      <c r="A5" s="2" t="s">
        <v>7</v>
      </c>
      <c r="B5" s="3" t="s">
        <v>8</v>
      </c>
      <c r="C5" s="3">
        <v>6</v>
      </c>
      <c r="D5" s="3">
        <v>7</v>
      </c>
      <c r="E5" s="3">
        <v>8</v>
      </c>
      <c r="F5" s="3">
        <v>9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 t="s">
        <v>9</v>
      </c>
      <c r="P5" s="4" t="s">
        <v>10</v>
      </c>
    </row>
    <row r="6" spans="1:16" ht="15.75" thickBot="1" x14ac:dyDescent="0.3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ht="15.75" thickBot="1" x14ac:dyDescent="0.3">
      <c r="A7" s="5" t="s">
        <v>11</v>
      </c>
      <c r="B7" s="6" t="s">
        <v>12</v>
      </c>
      <c r="C7" s="7">
        <f>C9+C13+C18+C26</f>
        <v>1570861122</v>
      </c>
      <c r="D7" s="7">
        <f>D9+D13+D18+D26</f>
        <v>0</v>
      </c>
      <c r="E7" s="7">
        <f>E9+E13+E18+E26</f>
        <v>130000</v>
      </c>
      <c r="F7" s="7">
        <f>F9+F13+F18+F26</f>
        <v>0</v>
      </c>
      <c r="G7" s="7">
        <f>SUM(C7:F7)</f>
        <v>1570991122</v>
      </c>
      <c r="H7" s="7">
        <f>H9+H13+H18</f>
        <v>1167621102</v>
      </c>
      <c r="I7" s="7">
        <f>I9+I13+I18</f>
        <v>49286583</v>
      </c>
      <c r="J7" s="7">
        <f>J9+J13+J18</f>
        <v>1620147705</v>
      </c>
      <c r="K7" s="7">
        <f t="shared" ref="K7:M7" si="0">K9+K13+K18</f>
        <v>0</v>
      </c>
      <c r="L7" s="7">
        <f t="shared" si="0"/>
        <v>130000</v>
      </c>
      <c r="M7" s="7">
        <f t="shared" si="0"/>
        <v>0</v>
      </c>
      <c r="N7" s="7">
        <f>SUM(J7:M7)</f>
        <v>1620277705</v>
      </c>
      <c r="O7" s="8">
        <f>H7/G7*100</f>
        <v>74.323851080299107</v>
      </c>
      <c r="P7" s="8">
        <f>N7/G7*100</f>
        <v>103.13729226790626</v>
      </c>
    </row>
    <row r="8" spans="1:16" x14ac:dyDescent="0.25">
      <c r="A8" s="118"/>
      <c r="B8" s="119"/>
      <c r="C8" s="119"/>
      <c r="D8" s="119"/>
      <c r="E8" s="119"/>
      <c r="F8" s="119"/>
      <c r="G8" s="119"/>
      <c r="H8" s="119"/>
      <c r="I8" s="117"/>
      <c r="J8" s="119"/>
      <c r="K8" s="119"/>
      <c r="L8" s="119"/>
      <c r="M8" s="119"/>
      <c r="N8" s="119"/>
      <c r="O8" s="117"/>
      <c r="P8" s="117"/>
    </row>
    <row r="9" spans="1:16" ht="22.5" x14ac:dyDescent="0.25">
      <c r="A9" s="9">
        <v>711</v>
      </c>
      <c r="B9" s="10" t="s">
        <v>13</v>
      </c>
      <c r="C9" s="11">
        <f>C10</f>
        <v>56924379</v>
      </c>
      <c r="D9" s="11">
        <f t="shared" ref="D9:F9" si="1">D10</f>
        <v>0</v>
      </c>
      <c r="E9" s="11">
        <f t="shared" si="1"/>
        <v>0</v>
      </c>
      <c r="F9" s="11">
        <f t="shared" si="1"/>
        <v>0</v>
      </c>
      <c r="G9" s="11">
        <f>SUM(C9:F9)</f>
        <v>56924379</v>
      </c>
      <c r="H9" s="14">
        <f t="shared" ref="H9:I9" si="2">H10</f>
        <v>55318583</v>
      </c>
      <c r="I9" s="14">
        <f t="shared" si="2"/>
        <v>9730725</v>
      </c>
      <c r="J9" s="11">
        <f>J10</f>
        <v>66655104</v>
      </c>
      <c r="K9" s="11">
        <f t="shared" ref="K9:M9" si="3">K10</f>
        <v>0</v>
      </c>
      <c r="L9" s="11">
        <f t="shared" si="3"/>
        <v>0</v>
      </c>
      <c r="M9" s="11">
        <f t="shared" si="3"/>
        <v>0</v>
      </c>
      <c r="N9" s="11">
        <f>SUM(J9:M9)</f>
        <v>66655104</v>
      </c>
      <c r="O9" s="15">
        <f t="shared" ref="O9" si="4">H9/G9*100</f>
        <v>97.179071553859202</v>
      </c>
      <c r="P9" s="15">
        <f>N9/G9*100</f>
        <v>117.09412587531259</v>
      </c>
    </row>
    <row r="10" spans="1:16" ht="33.75" x14ac:dyDescent="0.25">
      <c r="A10" s="16">
        <v>7119</v>
      </c>
      <c r="B10" s="17" t="s">
        <v>14</v>
      </c>
      <c r="C10" s="18">
        <f t="shared" ref="C10" si="5">C11</f>
        <v>56924379</v>
      </c>
      <c r="D10" s="18">
        <f>D11</f>
        <v>0</v>
      </c>
      <c r="E10" s="18">
        <f>E11</f>
        <v>0</v>
      </c>
      <c r="F10" s="19">
        <v>0</v>
      </c>
      <c r="G10" s="20">
        <f>SUM(C10:F10)</f>
        <v>56924379</v>
      </c>
      <c r="H10" s="21">
        <f>H11</f>
        <v>55318583</v>
      </c>
      <c r="I10" s="21">
        <f>SUM(I11)</f>
        <v>9730725</v>
      </c>
      <c r="J10" s="18">
        <f>J11</f>
        <v>66655104</v>
      </c>
      <c r="K10" s="18">
        <f>K11</f>
        <v>0</v>
      </c>
      <c r="L10" s="18">
        <f>L11</f>
        <v>0</v>
      </c>
      <c r="M10" s="19">
        <v>0</v>
      </c>
      <c r="N10" s="20">
        <f>SUM(J10:M10)</f>
        <v>66655104</v>
      </c>
      <c r="O10" s="22">
        <f>H10/G10*100</f>
        <v>97.179071553859202</v>
      </c>
      <c r="P10" s="22">
        <f>N10/G10*100</f>
        <v>117.09412587531259</v>
      </c>
    </row>
    <row r="11" spans="1:16" ht="33.75" x14ac:dyDescent="0.25">
      <c r="A11" s="23">
        <v>711910</v>
      </c>
      <c r="B11" s="24" t="s">
        <v>14</v>
      </c>
      <c r="C11" s="25">
        <v>56924379</v>
      </c>
      <c r="D11" s="25">
        <v>0</v>
      </c>
      <c r="E11" s="25">
        <v>0</v>
      </c>
      <c r="F11" s="26">
        <v>0</v>
      </c>
      <c r="G11" s="27">
        <f>SUM(C11:F11)</f>
        <v>56924379</v>
      </c>
      <c r="H11" s="28">
        <v>55318583</v>
      </c>
      <c r="I11" s="28">
        <f>N11-G11</f>
        <v>9730725</v>
      </c>
      <c r="J11" s="25">
        <v>66655104</v>
      </c>
      <c r="K11" s="25">
        <v>0</v>
      </c>
      <c r="L11" s="25">
        <v>0</v>
      </c>
      <c r="M11" s="26">
        <v>0</v>
      </c>
      <c r="N11" s="27">
        <f>SUM(J11:M11)</f>
        <v>66655104</v>
      </c>
      <c r="O11" s="29">
        <f>H11/G11*100</f>
        <v>97.179071553859202</v>
      </c>
      <c r="P11" s="29">
        <f t="shared" ref="P11" si="6">N11/G11*100</f>
        <v>117.09412587531259</v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x14ac:dyDescent="0.25">
      <c r="A13" s="9">
        <v>717</v>
      </c>
      <c r="B13" s="10" t="s">
        <v>134</v>
      </c>
      <c r="C13" s="11">
        <f>C14</f>
        <v>1513936743</v>
      </c>
      <c r="D13" s="12">
        <f>D14</f>
        <v>0</v>
      </c>
      <c r="E13" s="12">
        <f>E14</f>
        <v>0</v>
      </c>
      <c r="F13" s="13">
        <v>0</v>
      </c>
      <c r="G13" s="11">
        <f>SUM(C13:F13)</f>
        <v>1513936743</v>
      </c>
      <c r="H13" s="14">
        <f>H14</f>
        <v>1112264823</v>
      </c>
      <c r="I13" s="14">
        <f>I14</f>
        <v>39555858</v>
      </c>
      <c r="J13" s="11">
        <f>J14</f>
        <v>1553492601</v>
      </c>
      <c r="K13" s="12">
        <f>K14</f>
        <v>0</v>
      </c>
      <c r="L13" s="12">
        <f>L14</f>
        <v>0</v>
      </c>
      <c r="M13" s="13">
        <v>0</v>
      </c>
      <c r="N13" s="11">
        <f>SUM(J13:M13)</f>
        <v>1553492601</v>
      </c>
      <c r="O13" s="15">
        <f>H13/G13*100</f>
        <v>73.468381565001749</v>
      </c>
      <c r="P13" s="15">
        <f>N13/G13*100</f>
        <v>102.61278142451424</v>
      </c>
    </row>
    <row r="14" spans="1:16" ht="22.5" x14ac:dyDescent="0.25">
      <c r="A14" s="16">
        <v>7171</v>
      </c>
      <c r="B14" s="17" t="s">
        <v>134</v>
      </c>
      <c r="C14" s="18">
        <f>C15+C16</f>
        <v>1513936743</v>
      </c>
      <c r="D14" s="18">
        <f>D15+D16</f>
        <v>0</v>
      </c>
      <c r="E14" s="18">
        <f>E15+E16</f>
        <v>0</v>
      </c>
      <c r="F14" s="19">
        <v>0</v>
      </c>
      <c r="G14" s="20">
        <f t="shared" ref="G14:G15" si="7">SUM(C14:F14)</f>
        <v>1513936743</v>
      </c>
      <c r="H14" s="21">
        <f>SUM(H15:H16)</f>
        <v>1112264823</v>
      </c>
      <c r="I14" s="21">
        <f>I15+I16</f>
        <v>39555858</v>
      </c>
      <c r="J14" s="18">
        <f>J15+J16</f>
        <v>1553492601</v>
      </c>
      <c r="K14" s="18">
        <f>K15+K16</f>
        <v>0</v>
      </c>
      <c r="L14" s="18">
        <f>L15+L16</f>
        <v>0</v>
      </c>
      <c r="M14" s="19">
        <v>0</v>
      </c>
      <c r="N14" s="20">
        <f t="shared" ref="N14:N15" si="8">SUM(J14:M14)</f>
        <v>1553492601</v>
      </c>
      <c r="O14" s="22">
        <f>H14/G14*100</f>
        <v>73.468381565001749</v>
      </c>
      <c r="P14" s="22">
        <f t="shared" ref="P14:P16" si="9">N14/G14*100</f>
        <v>102.61278142451424</v>
      </c>
    </row>
    <row r="15" spans="1:16" ht="22.5" x14ac:dyDescent="0.25">
      <c r="A15" s="30">
        <v>717111</v>
      </c>
      <c r="B15" s="31" t="s">
        <v>15</v>
      </c>
      <c r="C15" s="32">
        <v>864633840</v>
      </c>
      <c r="D15" s="32">
        <v>0</v>
      </c>
      <c r="E15" s="32">
        <v>0</v>
      </c>
      <c r="F15" s="33">
        <v>0</v>
      </c>
      <c r="G15" s="34">
        <f t="shared" si="7"/>
        <v>864633840</v>
      </c>
      <c r="H15" s="35">
        <v>684694323</v>
      </c>
      <c r="I15" s="35">
        <f>N15-G15</f>
        <v>39555858</v>
      </c>
      <c r="J15" s="32">
        <v>904189698</v>
      </c>
      <c r="K15" s="32">
        <v>0</v>
      </c>
      <c r="L15" s="32">
        <v>0</v>
      </c>
      <c r="M15" s="33">
        <v>0</v>
      </c>
      <c r="N15" s="34">
        <f t="shared" si="8"/>
        <v>904189698</v>
      </c>
      <c r="O15" s="22">
        <f>H15/G15*100</f>
        <v>79.188934242962318</v>
      </c>
      <c r="P15" s="22">
        <f t="shared" si="9"/>
        <v>104.57486813146244</v>
      </c>
    </row>
    <row r="16" spans="1:16" ht="22.5" x14ac:dyDescent="0.25">
      <c r="A16" s="23">
        <v>717112</v>
      </c>
      <c r="B16" s="24" t="s">
        <v>16</v>
      </c>
      <c r="C16" s="25">
        <v>649302903</v>
      </c>
      <c r="D16" s="25">
        <v>0</v>
      </c>
      <c r="E16" s="25">
        <v>0</v>
      </c>
      <c r="F16" s="26">
        <v>0</v>
      </c>
      <c r="G16" s="27">
        <f>SUM(C16:F16)</f>
        <v>649302903</v>
      </c>
      <c r="H16" s="36">
        <v>427570500</v>
      </c>
      <c r="I16" s="36">
        <f>N16-G16</f>
        <v>0</v>
      </c>
      <c r="J16" s="25">
        <v>649302903</v>
      </c>
      <c r="K16" s="25">
        <v>0</v>
      </c>
      <c r="L16" s="25">
        <v>0</v>
      </c>
      <c r="M16" s="26">
        <v>0</v>
      </c>
      <c r="N16" s="27">
        <f>SUM(J16:M16)</f>
        <v>649302903</v>
      </c>
      <c r="O16" s="29">
        <f>H16/G16*100</f>
        <v>65.850698961067181</v>
      </c>
      <c r="P16" s="29">
        <f t="shared" si="9"/>
        <v>100</v>
      </c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9">
        <v>719</v>
      </c>
      <c r="B18" s="10" t="s">
        <v>17</v>
      </c>
      <c r="C18" s="11">
        <f t="shared" ref="C18:F18" si="10">C19</f>
        <v>0</v>
      </c>
      <c r="D18" s="11">
        <f t="shared" si="10"/>
        <v>0</v>
      </c>
      <c r="E18" s="11">
        <f t="shared" si="10"/>
        <v>130000</v>
      </c>
      <c r="F18" s="37">
        <f t="shared" si="10"/>
        <v>0</v>
      </c>
      <c r="G18" s="11">
        <f>SUM(C18:F18)</f>
        <v>130000</v>
      </c>
      <c r="H18" s="14">
        <f>H19</f>
        <v>37696</v>
      </c>
      <c r="I18" s="14">
        <f>I19</f>
        <v>0</v>
      </c>
      <c r="J18" s="11">
        <f t="shared" ref="J18:M18" si="11">J19</f>
        <v>0</v>
      </c>
      <c r="K18" s="11">
        <f t="shared" si="11"/>
        <v>0</v>
      </c>
      <c r="L18" s="11">
        <f t="shared" si="11"/>
        <v>130000</v>
      </c>
      <c r="M18" s="37">
        <f t="shared" si="11"/>
        <v>0</v>
      </c>
      <c r="N18" s="11">
        <f>SUM(J18:M18)</f>
        <v>130000</v>
      </c>
      <c r="O18" s="38">
        <v>0</v>
      </c>
      <c r="P18" s="38">
        <f>N18/G18*100</f>
        <v>100</v>
      </c>
    </row>
    <row r="19" spans="1:16" x14ac:dyDescent="0.25">
      <c r="A19" s="16">
        <v>7191</v>
      </c>
      <c r="B19" s="17" t="s">
        <v>17</v>
      </c>
      <c r="C19" s="18">
        <f>C20+C21+C22</f>
        <v>0</v>
      </c>
      <c r="D19" s="18">
        <f>D20+D21+D22</f>
        <v>0</v>
      </c>
      <c r="E19" s="18">
        <f>E20+E21+E22</f>
        <v>130000</v>
      </c>
      <c r="F19" s="19">
        <f>F20+F21+F22</f>
        <v>0</v>
      </c>
      <c r="G19" s="20">
        <f>SUM(C19:F19)</f>
        <v>130000</v>
      </c>
      <c r="H19" s="21">
        <f>SUM(H20:H22)</f>
        <v>37696</v>
      </c>
      <c r="I19" s="21">
        <f>SUM(I20:I22)</f>
        <v>0</v>
      </c>
      <c r="J19" s="18">
        <f>J20+J21+J22</f>
        <v>0</v>
      </c>
      <c r="K19" s="18">
        <f>K20+K21+K22</f>
        <v>0</v>
      </c>
      <c r="L19" s="18">
        <f>L20+L21+L22</f>
        <v>130000</v>
      </c>
      <c r="M19" s="19">
        <f>M20+M21+M22</f>
        <v>0</v>
      </c>
      <c r="N19" s="20">
        <f>SUM(J19:M19)</f>
        <v>130000</v>
      </c>
      <c r="O19" s="22">
        <f>H19/G19*100</f>
        <v>28.996923076923075</v>
      </c>
      <c r="P19" s="22">
        <f t="shared" ref="P19:P22" si="12">N19/G19*100</f>
        <v>100</v>
      </c>
    </row>
    <row r="20" spans="1:16" x14ac:dyDescent="0.25">
      <c r="A20" s="30">
        <v>719110</v>
      </c>
      <c r="B20" s="39" t="s">
        <v>17</v>
      </c>
      <c r="C20" s="32">
        <v>0</v>
      </c>
      <c r="D20" s="32">
        <v>0</v>
      </c>
      <c r="E20" s="32">
        <v>0</v>
      </c>
      <c r="F20" s="33">
        <v>0</v>
      </c>
      <c r="G20" s="34">
        <f>SUM(C20:F20)</f>
        <v>0</v>
      </c>
      <c r="H20" s="40"/>
      <c r="I20" s="40">
        <f>N20-G20</f>
        <v>0</v>
      </c>
      <c r="J20" s="32">
        <v>0</v>
      </c>
      <c r="K20" s="32">
        <v>0</v>
      </c>
      <c r="L20" s="32">
        <v>0</v>
      </c>
      <c r="M20" s="33">
        <v>0</v>
      </c>
      <c r="N20" s="34">
        <f>SUM(J20:M20)</f>
        <v>0</v>
      </c>
      <c r="O20" s="22">
        <v>0</v>
      </c>
      <c r="P20" s="22">
        <v>0</v>
      </c>
    </row>
    <row r="21" spans="1:16" ht="33.75" x14ac:dyDescent="0.25">
      <c r="A21" s="30">
        <v>719114</v>
      </c>
      <c r="B21" s="39" t="s">
        <v>18</v>
      </c>
      <c r="C21" s="32">
        <v>0</v>
      </c>
      <c r="D21" s="32">
        <v>0</v>
      </c>
      <c r="E21" s="32">
        <v>100000</v>
      </c>
      <c r="F21" s="33">
        <v>0</v>
      </c>
      <c r="G21" s="34">
        <f>SUM(C21:F21)</f>
        <v>100000</v>
      </c>
      <c r="H21" s="40">
        <v>34697</v>
      </c>
      <c r="I21" s="40">
        <f>N21-G21</f>
        <v>0</v>
      </c>
      <c r="J21" s="32">
        <v>0</v>
      </c>
      <c r="K21" s="32">
        <v>0</v>
      </c>
      <c r="L21" s="112">
        <v>100000</v>
      </c>
      <c r="M21" s="33">
        <v>0</v>
      </c>
      <c r="N21" s="34">
        <f>SUM(J21:M21)</f>
        <v>100000</v>
      </c>
      <c r="O21" s="22">
        <f t="shared" ref="O21:O22" si="13">H21/G21*100</f>
        <v>34.697000000000003</v>
      </c>
      <c r="P21" s="22">
        <f t="shared" si="12"/>
        <v>100</v>
      </c>
    </row>
    <row r="22" spans="1:16" ht="45" x14ac:dyDescent="0.25">
      <c r="A22" s="23">
        <v>719115</v>
      </c>
      <c r="B22" s="24" t="s">
        <v>19</v>
      </c>
      <c r="C22" s="25">
        <v>0</v>
      </c>
      <c r="D22" s="25">
        <v>0</v>
      </c>
      <c r="E22" s="25">
        <v>30000</v>
      </c>
      <c r="F22" s="26">
        <v>0</v>
      </c>
      <c r="G22" s="27">
        <f t="shared" ref="G22" si="14">SUM(C22:F22)</f>
        <v>30000</v>
      </c>
      <c r="H22" s="36">
        <v>2999</v>
      </c>
      <c r="I22" s="36">
        <f>N22-G22</f>
        <v>0</v>
      </c>
      <c r="J22" s="25">
        <v>0</v>
      </c>
      <c r="K22" s="25">
        <v>0</v>
      </c>
      <c r="L22" s="113">
        <v>30000</v>
      </c>
      <c r="M22" s="26">
        <v>0</v>
      </c>
      <c r="N22" s="27">
        <f t="shared" ref="N22" si="15">SUM(J22:M22)</f>
        <v>30000</v>
      </c>
      <c r="O22" s="29">
        <f t="shared" si="13"/>
        <v>9.9966666666666661</v>
      </c>
      <c r="P22" s="29">
        <f t="shared" si="12"/>
        <v>100</v>
      </c>
    </row>
    <row r="23" spans="1:16" ht="15.75" thickBot="1" x14ac:dyDescent="0.3">
      <c r="A23" s="41"/>
      <c r="B23" s="42"/>
      <c r="C23" s="34"/>
      <c r="D23" s="34"/>
      <c r="E23" s="34"/>
      <c r="F23" s="34"/>
      <c r="G23" s="34"/>
      <c r="H23" s="43"/>
      <c r="I23" s="43"/>
      <c r="J23" s="34"/>
      <c r="K23" s="34"/>
      <c r="L23" s="34"/>
      <c r="M23" s="34"/>
      <c r="N23" s="34"/>
      <c r="O23" s="44"/>
      <c r="P23" s="45"/>
    </row>
    <row r="24" spans="1:16" ht="23.25" thickBot="1" x14ac:dyDescent="0.3">
      <c r="A24" s="115">
        <v>77</v>
      </c>
      <c r="B24" s="6" t="s">
        <v>132</v>
      </c>
      <c r="C24" s="7"/>
      <c r="D24" s="7"/>
      <c r="E24" s="7"/>
      <c r="F24" s="7"/>
      <c r="G24" s="7">
        <f>G26</f>
        <v>0</v>
      </c>
      <c r="H24" s="7">
        <f t="shared" ref="H24:M24" si="16">H26</f>
        <v>6023</v>
      </c>
      <c r="I24" s="7">
        <f t="shared" si="16"/>
        <v>6023</v>
      </c>
      <c r="J24" s="7">
        <f t="shared" si="16"/>
        <v>6023</v>
      </c>
      <c r="K24" s="7">
        <f t="shared" si="16"/>
        <v>0</v>
      </c>
      <c r="L24" s="7">
        <f t="shared" si="16"/>
        <v>0</v>
      </c>
      <c r="M24" s="7">
        <f t="shared" si="16"/>
        <v>0</v>
      </c>
      <c r="N24" s="7">
        <f>J24+K24+L24+M24</f>
        <v>6023</v>
      </c>
      <c r="O24" s="49">
        <v>0</v>
      </c>
      <c r="P24" s="49">
        <v>0</v>
      </c>
    </row>
    <row r="25" spans="1:16" x14ac:dyDescent="0.25">
      <c r="A25" s="41"/>
      <c r="B25" s="42"/>
      <c r="C25" s="34"/>
      <c r="D25" s="34"/>
      <c r="E25" s="34"/>
      <c r="F25" s="34"/>
      <c r="G25" s="34"/>
      <c r="H25" s="43"/>
      <c r="I25" s="43"/>
      <c r="J25" s="34"/>
      <c r="K25" s="34"/>
      <c r="L25" s="34"/>
      <c r="M25" s="34"/>
      <c r="N25" s="34"/>
      <c r="O25" s="44"/>
      <c r="P25" s="45"/>
    </row>
    <row r="26" spans="1:16" x14ac:dyDescent="0.25">
      <c r="A26" s="9">
        <v>777</v>
      </c>
      <c r="B26" s="46" t="s">
        <v>20</v>
      </c>
      <c r="C26" s="11">
        <f t="shared" ref="C26:F27" si="17">C27</f>
        <v>0</v>
      </c>
      <c r="D26" s="11">
        <f t="shared" si="17"/>
        <v>0</v>
      </c>
      <c r="E26" s="11">
        <f t="shared" si="17"/>
        <v>0</v>
      </c>
      <c r="F26" s="37">
        <f t="shared" si="17"/>
        <v>0</v>
      </c>
      <c r="G26" s="11">
        <f>SUM(C26:F26)</f>
        <v>0</v>
      </c>
      <c r="H26" s="14">
        <f>H27</f>
        <v>6023</v>
      </c>
      <c r="I26" s="14">
        <f>I27</f>
        <v>6023</v>
      </c>
      <c r="J26" s="11">
        <f t="shared" ref="J26:M27" si="18">J27</f>
        <v>6023</v>
      </c>
      <c r="K26" s="11">
        <f t="shared" si="18"/>
        <v>0</v>
      </c>
      <c r="L26" s="11">
        <f t="shared" si="18"/>
        <v>0</v>
      </c>
      <c r="M26" s="37">
        <f t="shared" si="18"/>
        <v>0</v>
      </c>
      <c r="N26" s="11">
        <f>SUM(J26:M26)</f>
        <v>6023</v>
      </c>
      <c r="O26" s="15">
        <v>0</v>
      </c>
      <c r="P26" s="15">
        <v>0</v>
      </c>
    </row>
    <row r="27" spans="1:16" x14ac:dyDescent="0.25">
      <c r="A27" s="16">
        <v>7777</v>
      </c>
      <c r="B27" s="17" t="s">
        <v>20</v>
      </c>
      <c r="C27" s="18">
        <f>C28</f>
        <v>0</v>
      </c>
      <c r="D27" s="18">
        <f t="shared" si="17"/>
        <v>0</v>
      </c>
      <c r="E27" s="18">
        <f t="shared" si="17"/>
        <v>0</v>
      </c>
      <c r="F27" s="19">
        <f t="shared" si="17"/>
        <v>0</v>
      </c>
      <c r="G27" s="20">
        <f>SUM(C27:F27)</f>
        <v>0</v>
      </c>
      <c r="H27" s="21">
        <f>SUM(H28:H28)</f>
        <v>6023</v>
      </c>
      <c r="I27" s="21">
        <f>SUM(I28:I28)</f>
        <v>6023</v>
      </c>
      <c r="J27" s="18">
        <f>J28</f>
        <v>6023</v>
      </c>
      <c r="K27" s="18">
        <f t="shared" si="18"/>
        <v>0</v>
      </c>
      <c r="L27" s="18">
        <f t="shared" si="18"/>
        <v>0</v>
      </c>
      <c r="M27" s="19">
        <f t="shared" si="18"/>
        <v>0</v>
      </c>
      <c r="N27" s="20">
        <f>SUM(J27:M27)</f>
        <v>6023</v>
      </c>
      <c r="O27" s="22">
        <v>0</v>
      </c>
      <c r="P27" s="22">
        <v>0</v>
      </c>
    </row>
    <row r="28" spans="1:16" x14ac:dyDescent="0.25">
      <c r="A28" s="23">
        <v>777770</v>
      </c>
      <c r="B28" s="47" t="s">
        <v>20</v>
      </c>
      <c r="C28" s="25">
        <v>0</v>
      </c>
      <c r="D28" s="25">
        <v>0</v>
      </c>
      <c r="E28" s="25">
        <v>0</v>
      </c>
      <c r="F28" s="26">
        <v>0</v>
      </c>
      <c r="G28" s="27">
        <f>SUM(C28:F28)</f>
        <v>0</v>
      </c>
      <c r="H28" s="36">
        <v>6023</v>
      </c>
      <c r="I28" s="36">
        <f>N28-G28</f>
        <v>6023</v>
      </c>
      <c r="J28" s="25">
        <v>6023</v>
      </c>
      <c r="K28" s="25">
        <v>0</v>
      </c>
      <c r="L28" s="25">
        <v>0</v>
      </c>
      <c r="M28" s="26">
        <v>0</v>
      </c>
      <c r="N28" s="27">
        <f>SUM(J28:M28)</f>
        <v>6023</v>
      </c>
      <c r="O28" s="29">
        <v>0</v>
      </c>
      <c r="P28" s="29">
        <v>0</v>
      </c>
    </row>
    <row r="29" spans="1:1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thickBot="1" x14ac:dyDescent="0.3">
      <c r="A30" s="48">
        <v>72</v>
      </c>
      <c r="B30" s="6" t="s">
        <v>21</v>
      </c>
      <c r="C30" s="7">
        <f>SUM(C32+C57+C116)</f>
        <v>348303595</v>
      </c>
      <c r="D30" s="7">
        <f>SUM(D32+D57+D116)</f>
        <v>334000</v>
      </c>
      <c r="E30" s="7">
        <f>SUM(E32+E57+E116)</f>
        <v>65395335</v>
      </c>
      <c r="F30" s="7">
        <f>SUM(F32+F57+F116)</f>
        <v>0</v>
      </c>
      <c r="G30" s="7">
        <f>SUM(C30:F30)</f>
        <v>414032930</v>
      </c>
      <c r="H30" s="7">
        <f>H32+H57+H116</f>
        <v>343473810</v>
      </c>
      <c r="I30" s="7">
        <f>SUM(I32+I57+I116)</f>
        <v>90489347</v>
      </c>
      <c r="J30" s="7">
        <f>SUM(J32+J57+J116)</f>
        <v>453199947</v>
      </c>
      <c r="K30" s="7">
        <f>SUM(K32+K57+K116)</f>
        <v>346000</v>
      </c>
      <c r="L30" s="7">
        <f>SUM(L32+L57+L116)</f>
        <v>50976330</v>
      </c>
      <c r="M30" s="7">
        <f>SUM(M32+M57+M116)</f>
        <v>0</v>
      </c>
      <c r="N30" s="7">
        <f>SUM(J30:M30)</f>
        <v>504522277</v>
      </c>
      <c r="O30" s="49">
        <f>H30/G30*100</f>
        <v>82.958089831163917</v>
      </c>
      <c r="P30" s="49">
        <f>N30/G30*100</f>
        <v>121.85559177623865</v>
      </c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3.75" x14ac:dyDescent="0.25">
      <c r="A32" s="9" t="s">
        <v>22</v>
      </c>
      <c r="B32" s="10" t="s">
        <v>23</v>
      </c>
      <c r="C32" s="11">
        <f>SUM(C33+C40+C48+C52+C54)</f>
        <v>269755384</v>
      </c>
      <c r="D32" s="11">
        <f>SUM(D33+D40+D48+D52+D54)</f>
        <v>0</v>
      </c>
      <c r="E32" s="11">
        <f>SUM(E33+E40+E48+E52+E54)</f>
        <v>28487092</v>
      </c>
      <c r="F32" s="11">
        <f>SUM(F33+F40+F48+F52+F54)</f>
        <v>0</v>
      </c>
      <c r="G32" s="14">
        <f>SUM(C32:F32)</f>
        <v>298242476</v>
      </c>
      <c r="H32" s="50">
        <f>H33+H40+H48+H52+H54</f>
        <v>249764010</v>
      </c>
      <c r="I32" s="50">
        <f>I33+I40+I48+I52+I54</f>
        <v>70774479</v>
      </c>
      <c r="J32" s="11">
        <f>SUM(J33+J40+J48+J52+J54)</f>
        <v>359082237</v>
      </c>
      <c r="K32" s="11">
        <f>SUM(K33+K40+K48+K52+K54)</f>
        <v>0</v>
      </c>
      <c r="L32" s="11">
        <f>SUM(L33+L40+L48+L52+L54)</f>
        <v>9934718</v>
      </c>
      <c r="M32" s="11">
        <f>SUM(M33+M40+M48+M52+M54)</f>
        <v>0</v>
      </c>
      <c r="N32" s="14">
        <f>SUM(J32:M32)</f>
        <v>369016955</v>
      </c>
      <c r="O32" s="15">
        <f t="shared" ref="O32:O53" si="19">H32/G32*100</f>
        <v>83.745284491267441</v>
      </c>
      <c r="P32" s="15">
        <f>N32/G32*100</f>
        <v>123.73051617235097</v>
      </c>
    </row>
    <row r="33" spans="1:16" ht="22.5" x14ac:dyDescent="0.25">
      <c r="A33" s="16">
        <v>7211</v>
      </c>
      <c r="B33" s="17" t="s">
        <v>24</v>
      </c>
      <c r="C33" s="18">
        <f t="shared" ref="C33:F33" si="20">SUM(C34:C39)</f>
        <v>240194416</v>
      </c>
      <c r="D33" s="18">
        <f t="shared" si="20"/>
        <v>0</v>
      </c>
      <c r="E33" s="18">
        <f t="shared" si="20"/>
        <v>221000</v>
      </c>
      <c r="F33" s="20">
        <f t="shared" si="20"/>
        <v>0</v>
      </c>
      <c r="G33" s="51">
        <f>SUM(C33:F33)</f>
        <v>240415416</v>
      </c>
      <c r="H33" s="21">
        <f t="shared" ref="H33:M33" si="21">SUM(H34:H39)</f>
        <v>246930236</v>
      </c>
      <c r="I33" s="21">
        <f>SUM(I34:I39)</f>
        <v>88910639</v>
      </c>
      <c r="J33" s="18">
        <f t="shared" si="21"/>
        <v>329176055</v>
      </c>
      <c r="K33" s="18">
        <f t="shared" si="21"/>
        <v>0</v>
      </c>
      <c r="L33" s="18">
        <f t="shared" si="21"/>
        <v>150000</v>
      </c>
      <c r="M33" s="20">
        <f t="shared" si="21"/>
        <v>0</v>
      </c>
      <c r="N33" s="51">
        <f>SUM(J33:M33)</f>
        <v>329326055</v>
      </c>
      <c r="O33" s="22">
        <f t="shared" si="19"/>
        <v>102.70981790951375</v>
      </c>
      <c r="P33" s="22">
        <f t="shared" ref="P33:P103" si="22">N33/G33*100</f>
        <v>136.98208728844577</v>
      </c>
    </row>
    <row r="34" spans="1:16" ht="33.75" x14ac:dyDescent="0.25">
      <c r="A34" s="30">
        <v>721111</v>
      </c>
      <c r="B34" s="52" t="s">
        <v>25</v>
      </c>
      <c r="C34" s="53">
        <v>93383433</v>
      </c>
      <c r="D34" s="32">
        <v>0</v>
      </c>
      <c r="E34" s="32">
        <v>0</v>
      </c>
      <c r="F34" s="33">
        <v>0</v>
      </c>
      <c r="G34" s="34">
        <f>SUM(C34:F34)</f>
        <v>93383433</v>
      </c>
      <c r="H34" s="40">
        <v>63143282</v>
      </c>
      <c r="I34" s="40">
        <f>N34-G34</f>
        <v>-18383433</v>
      </c>
      <c r="J34" s="53">
        <v>75000000</v>
      </c>
      <c r="K34" s="32">
        <v>0</v>
      </c>
      <c r="L34" s="32">
        <v>0</v>
      </c>
      <c r="M34" s="33">
        <v>0</v>
      </c>
      <c r="N34" s="34">
        <f>SUM(J34:M34)</f>
        <v>75000000</v>
      </c>
      <c r="O34" s="22">
        <f>H34/G34*100</f>
        <v>67.617220711943631</v>
      </c>
      <c r="P34" s="22">
        <f>N34/G34*100</f>
        <v>80.314031719095183</v>
      </c>
    </row>
    <row r="35" spans="1:16" ht="22.5" x14ac:dyDescent="0.25">
      <c r="A35" s="30">
        <v>721112</v>
      </c>
      <c r="B35" s="52" t="s">
        <v>26</v>
      </c>
      <c r="C35" s="53">
        <v>92348</v>
      </c>
      <c r="D35" s="32">
        <v>0</v>
      </c>
      <c r="E35" s="32">
        <v>0</v>
      </c>
      <c r="F35" s="33">
        <v>0</v>
      </c>
      <c r="G35" s="34">
        <f t="shared" ref="G35:G37" si="23">SUM(C35:F35)</f>
        <v>92348</v>
      </c>
      <c r="H35" s="40">
        <v>61169</v>
      </c>
      <c r="I35" s="40">
        <f t="shared" ref="I35:I37" si="24">N35-G35</f>
        <v>0</v>
      </c>
      <c r="J35" s="53">
        <v>92348</v>
      </c>
      <c r="K35" s="32">
        <v>0</v>
      </c>
      <c r="L35" s="32">
        <v>0</v>
      </c>
      <c r="M35" s="33">
        <v>0</v>
      </c>
      <c r="N35" s="34">
        <f t="shared" ref="N35:N37" si="25">SUM(J35:M35)</f>
        <v>92348</v>
      </c>
      <c r="O35" s="22">
        <v>0</v>
      </c>
      <c r="P35" s="22">
        <v>0</v>
      </c>
    </row>
    <row r="36" spans="1:16" x14ac:dyDescent="0.25">
      <c r="A36" s="30">
        <v>721113</v>
      </c>
      <c r="B36" s="52" t="s">
        <v>27</v>
      </c>
      <c r="C36" s="53">
        <v>2000</v>
      </c>
      <c r="D36" s="32">
        <v>0</v>
      </c>
      <c r="E36" s="32">
        <v>0</v>
      </c>
      <c r="F36" s="33">
        <v>0</v>
      </c>
      <c r="G36" s="34">
        <f t="shared" si="23"/>
        <v>2000</v>
      </c>
      <c r="H36" s="40">
        <v>1000</v>
      </c>
      <c r="I36" s="40">
        <f t="shared" si="24"/>
        <v>0</v>
      </c>
      <c r="J36" s="53">
        <v>2000</v>
      </c>
      <c r="K36" s="32">
        <v>0</v>
      </c>
      <c r="L36" s="32">
        <v>0</v>
      </c>
      <c r="M36" s="33">
        <v>0</v>
      </c>
      <c r="N36" s="34">
        <f t="shared" si="25"/>
        <v>2000</v>
      </c>
      <c r="O36" s="22">
        <v>0</v>
      </c>
      <c r="P36" s="22">
        <v>0</v>
      </c>
    </row>
    <row r="37" spans="1:16" ht="22.5" x14ac:dyDescent="0.25">
      <c r="A37" s="30">
        <v>721119</v>
      </c>
      <c r="B37" s="52" t="s">
        <v>28</v>
      </c>
      <c r="C37" s="53">
        <v>81707</v>
      </c>
      <c r="D37" s="32">
        <v>0</v>
      </c>
      <c r="E37" s="32">
        <v>0</v>
      </c>
      <c r="F37" s="33">
        <v>0</v>
      </c>
      <c r="G37" s="34">
        <f t="shared" si="23"/>
        <v>81707</v>
      </c>
      <c r="H37" s="40">
        <v>0</v>
      </c>
      <c r="I37" s="40">
        <f t="shared" si="24"/>
        <v>0</v>
      </c>
      <c r="J37" s="53">
        <v>81707</v>
      </c>
      <c r="K37" s="32">
        <v>0</v>
      </c>
      <c r="L37" s="32">
        <v>0</v>
      </c>
      <c r="M37" s="33">
        <v>0</v>
      </c>
      <c r="N37" s="34">
        <f t="shared" si="25"/>
        <v>81707</v>
      </c>
      <c r="O37" s="22">
        <v>0</v>
      </c>
      <c r="P37" s="22">
        <v>0</v>
      </c>
    </row>
    <row r="38" spans="1:16" ht="22.5" x14ac:dyDescent="0.25">
      <c r="A38" s="30">
        <v>721129</v>
      </c>
      <c r="B38" s="52" t="s">
        <v>29</v>
      </c>
      <c r="C38" s="53">
        <v>0</v>
      </c>
      <c r="D38" s="32">
        <v>0</v>
      </c>
      <c r="E38" s="32">
        <v>221000</v>
      </c>
      <c r="F38" s="33">
        <v>0</v>
      </c>
      <c r="G38" s="34">
        <f>SUM(C38:F38)</f>
        <v>221000</v>
      </c>
      <c r="H38" s="40">
        <v>124320</v>
      </c>
      <c r="I38" s="40">
        <f>N38-G38</f>
        <v>-71000</v>
      </c>
      <c r="J38" s="53">
        <v>0</v>
      </c>
      <c r="K38" s="32">
        <v>0</v>
      </c>
      <c r="L38" s="112">
        <v>150000</v>
      </c>
      <c r="M38" s="33">
        <v>0</v>
      </c>
      <c r="N38" s="34">
        <f>SUM(J38:M38)</f>
        <v>150000</v>
      </c>
      <c r="O38" s="22">
        <f t="shared" si="19"/>
        <v>56.25339366515837</v>
      </c>
      <c r="P38" s="22">
        <f t="shared" si="22"/>
        <v>67.873303167420815</v>
      </c>
    </row>
    <row r="39" spans="1:16" ht="22.5" x14ac:dyDescent="0.25">
      <c r="A39" s="30">
        <v>721192</v>
      </c>
      <c r="B39" s="52" t="s">
        <v>30</v>
      </c>
      <c r="C39" s="53">
        <v>146634928</v>
      </c>
      <c r="D39" s="32">
        <v>0</v>
      </c>
      <c r="E39" s="32">
        <v>0</v>
      </c>
      <c r="F39" s="33">
        <v>0</v>
      </c>
      <c r="G39" s="34">
        <f t="shared" ref="G39" si="26">SUM(C39:F39)</f>
        <v>146634928</v>
      </c>
      <c r="H39" s="40">
        <v>183600465</v>
      </c>
      <c r="I39" s="40">
        <f>N39-G39</f>
        <v>107365072</v>
      </c>
      <c r="J39" s="53">
        <v>254000000</v>
      </c>
      <c r="K39" s="32">
        <v>0</v>
      </c>
      <c r="L39" s="32">
        <v>0</v>
      </c>
      <c r="M39" s="33">
        <v>0</v>
      </c>
      <c r="N39" s="34">
        <f t="shared" ref="N39:N55" si="27">SUM(J39:M39)</f>
        <v>254000000</v>
      </c>
      <c r="O39" s="22">
        <f t="shared" si="19"/>
        <v>125.20923050475396</v>
      </c>
      <c r="P39" s="22">
        <f t="shared" si="22"/>
        <v>173.21930283895253</v>
      </c>
    </row>
    <row r="40" spans="1:16" x14ac:dyDescent="0.25">
      <c r="A40" s="54">
        <v>7212</v>
      </c>
      <c r="B40" s="55" t="s">
        <v>31</v>
      </c>
      <c r="C40" s="56">
        <f>SUM(C41:C47)</f>
        <v>3072552</v>
      </c>
      <c r="D40" s="56">
        <f t="shared" ref="D40:G40" si="28">SUM(D41:D47)</f>
        <v>0</v>
      </c>
      <c r="E40" s="56">
        <f t="shared" si="28"/>
        <v>2266092</v>
      </c>
      <c r="F40" s="58">
        <f t="shared" si="28"/>
        <v>0</v>
      </c>
      <c r="G40" s="60">
        <f t="shared" si="28"/>
        <v>5338644</v>
      </c>
      <c r="H40" s="59">
        <f>SUM(H41:H47)</f>
        <v>2433748</v>
      </c>
      <c r="I40" s="59">
        <f>SUM(I41:I47)</f>
        <v>7662503</v>
      </c>
      <c r="J40" s="56">
        <f>SUM(J41:J47)</f>
        <v>3216429</v>
      </c>
      <c r="K40" s="56">
        <f t="shared" ref="K40:N40" si="29">SUM(K41:K47)</f>
        <v>0</v>
      </c>
      <c r="L40" s="56">
        <f t="shared" si="29"/>
        <v>9784718</v>
      </c>
      <c r="M40" s="58">
        <f t="shared" si="29"/>
        <v>0</v>
      </c>
      <c r="N40" s="60">
        <f t="shared" si="29"/>
        <v>13001147</v>
      </c>
      <c r="O40" s="22">
        <f t="shared" si="19"/>
        <v>45.587381365005797</v>
      </c>
      <c r="P40" s="22">
        <f t="shared" si="22"/>
        <v>243.52901223606597</v>
      </c>
    </row>
    <row r="41" spans="1:16" x14ac:dyDescent="0.25">
      <c r="A41" s="61">
        <v>721211</v>
      </c>
      <c r="B41" s="62" t="s">
        <v>32</v>
      </c>
      <c r="C41" s="53">
        <v>147671</v>
      </c>
      <c r="D41" s="53">
        <v>0</v>
      </c>
      <c r="E41" s="53">
        <v>1011</v>
      </c>
      <c r="F41" s="63">
        <v>0</v>
      </c>
      <c r="G41" s="64">
        <f t="shared" ref="G41:G55" si="30">SUM(C41:F41)</f>
        <v>148682</v>
      </c>
      <c r="H41" s="40">
        <v>239117</v>
      </c>
      <c r="I41" s="40">
        <f t="shared" ref="I41:I45" si="31">N41-G41</f>
        <v>91446</v>
      </c>
      <c r="J41" s="53">
        <v>239117</v>
      </c>
      <c r="K41" s="53">
        <v>0</v>
      </c>
      <c r="L41" s="112">
        <v>1011</v>
      </c>
      <c r="M41" s="63">
        <v>0</v>
      </c>
      <c r="N41" s="64">
        <f t="shared" si="27"/>
        <v>240128</v>
      </c>
      <c r="O41" s="22">
        <f t="shared" si="19"/>
        <v>160.82444411562932</v>
      </c>
      <c r="P41" s="22">
        <f t="shared" si="22"/>
        <v>161.50441882675776</v>
      </c>
    </row>
    <row r="42" spans="1:16" x14ac:dyDescent="0.25">
      <c r="A42" s="61" t="s">
        <v>33</v>
      </c>
      <c r="B42" s="62" t="s">
        <v>34</v>
      </c>
      <c r="C42" s="53">
        <v>0</v>
      </c>
      <c r="D42" s="53">
        <v>0</v>
      </c>
      <c r="E42" s="53">
        <v>100</v>
      </c>
      <c r="F42" s="63">
        <v>0</v>
      </c>
      <c r="G42" s="64">
        <f t="shared" si="30"/>
        <v>100</v>
      </c>
      <c r="H42" s="40">
        <v>0</v>
      </c>
      <c r="I42" s="40">
        <f t="shared" si="31"/>
        <v>4496183</v>
      </c>
      <c r="J42" s="53">
        <v>0</v>
      </c>
      <c r="K42" s="53">
        <v>0</v>
      </c>
      <c r="L42" s="112">
        <v>4496283</v>
      </c>
      <c r="M42" s="63">
        <v>0</v>
      </c>
      <c r="N42" s="64">
        <f t="shared" si="27"/>
        <v>4496283</v>
      </c>
      <c r="O42" s="22">
        <f t="shared" si="19"/>
        <v>0</v>
      </c>
      <c r="P42" s="22">
        <v>0</v>
      </c>
    </row>
    <row r="43" spans="1:16" ht="22.5" x14ac:dyDescent="0.25">
      <c r="A43" s="30">
        <v>721215</v>
      </c>
      <c r="B43" s="52" t="s">
        <v>35</v>
      </c>
      <c r="C43" s="32">
        <v>193427</v>
      </c>
      <c r="D43" s="32">
        <v>0</v>
      </c>
      <c r="E43" s="53">
        <v>0</v>
      </c>
      <c r="F43" s="33">
        <v>0</v>
      </c>
      <c r="G43" s="34">
        <f t="shared" si="30"/>
        <v>193427</v>
      </c>
      <c r="H43" s="40">
        <v>162346</v>
      </c>
      <c r="I43" s="40">
        <f t="shared" si="31"/>
        <v>0</v>
      </c>
      <c r="J43" s="32">
        <v>193427</v>
      </c>
      <c r="K43" s="32">
        <v>0</v>
      </c>
      <c r="L43" s="53">
        <v>0</v>
      </c>
      <c r="M43" s="33">
        <v>0</v>
      </c>
      <c r="N43" s="34">
        <f t="shared" si="27"/>
        <v>193427</v>
      </c>
      <c r="O43" s="22">
        <v>0</v>
      </c>
      <c r="P43" s="22">
        <v>0</v>
      </c>
    </row>
    <row r="44" spans="1:16" ht="22.5" x14ac:dyDescent="0.25">
      <c r="A44" s="30">
        <v>721219</v>
      </c>
      <c r="B44" s="52" t="s">
        <v>36</v>
      </c>
      <c r="C44" s="32">
        <v>785</v>
      </c>
      <c r="D44" s="32">
        <v>0</v>
      </c>
      <c r="E44" s="32">
        <v>0</v>
      </c>
      <c r="F44" s="33">
        <v>0</v>
      </c>
      <c r="G44" s="34">
        <f t="shared" si="30"/>
        <v>785</v>
      </c>
      <c r="H44" s="40">
        <v>0</v>
      </c>
      <c r="I44" s="40">
        <f t="shared" si="31"/>
        <v>0</v>
      </c>
      <c r="J44" s="32">
        <v>785</v>
      </c>
      <c r="K44" s="32">
        <v>0</v>
      </c>
      <c r="L44" s="32">
        <v>0</v>
      </c>
      <c r="M44" s="33">
        <v>0</v>
      </c>
      <c r="N44" s="34">
        <f t="shared" si="27"/>
        <v>785</v>
      </c>
      <c r="O44" s="22">
        <v>0</v>
      </c>
      <c r="P44" s="22">
        <v>0</v>
      </c>
    </row>
    <row r="45" spans="1:16" x14ac:dyDescent="0.25">
      <c r="A45" s="61">
        <v>721227</v>
      </c>
      <c r="B45" s="62" t="s">
        <v>37</v>
      </c>
      <c r="C45" s="53">
        <v>39212</v>
      </c>
      <c r="D45" s="53">
        <v>0</v>
      </c>
      <c r="E45" s="32">
        <v>0</v>
      </c>
      <c r="F45" s="63">
        <v>0</v>
      </c>
      <c r="G45" s="64">
        <f t="shared" si="30"/>
        <v>39212</v>
      </c>
      <c r="H45" s="40">
        <v>28952</v>
      </c>
      <c r="I45" s="40">
        <f t="shared" si="31"/>
        <v>0</v>
      </c>
      <c r="J45" s="53">
        <v>39212</v>
      </c>
      <c r="K45" s="53">
        <v>0</v>
      </c>
      <c r="L45" s="32">
        <v>0</v>
      </c>
      <c r="M45" s="63">
        <v>0</v>
      </c>
      <c r="N45" s="64">
        <f t="shared" si="27"/>
        <v>39212</v>
      </c>
      <c r="O45" s="22">
        <v>0</v>
      </c>
      <c r="P45" s="22">
        <v>0</v>
      </c>
    </row>
    <row r="46" spans="1:16" x14ac:dyDescent="0.25">
      <c r="A46" s="61">
        <v>721231</v>
      </c>
      <c r="B46" s="62" t="s">
        <v>38</v>
      </c>
      <c r="C46" s="53">
        <v>2679785</v>
      </c>
      <c r="D46" s="53">
        <v>0</v>
      </c>
      <c r="E46" s="53">
        <v>2264981</v>
      </c>
      <c r="F46" s="63">
        <v>0</v>
      </c>
      <c r="G46" s="64">
        <f t="shared" si="30"/>
        <v>4944766</v>
      </c>
      <c r="H46" s="40">
        <v>1985806</v>
      </c>
      <c r="I46" s="40">
        <f>N46-G46</f>
        <v>3069019</v>
      </c>
      <c r="J46" s="53">
        <v>2726361</v>
      </c>
      <c r="K46" s="53">
        <v>0</v>
      </c>
      <c r="L46" s="112">
        <v>5287424</v>
      </c>
      <c r="M46" s="63">
        <v>0</v>
      </c>
      <c r="N46" s="64">
        <f t="shared" si="27"/>
        <v>8013785</v>
      </c>
      <c r="O46" s="22">
        <f>H46/G46*100</f>
        <v>40.159756801434085</v>
      </c>
      <c r="P46" s="22">
        <f>N46/G46*100</f>
        <v>162.06601080819598</v>
      </c>
    </row>
    <row r="47" spans="1:16" x14ac:dyDescent="0.25">
      <c r="A47" s="61">
        <v>721232</v>
      </c>
      <c r="B47" s="62" t="s">
        <v>39</v>
      </c>
      <c r="C47" s="53">
        <v>11672</v>
      </c>
      <c r="D47" s="53">
        <v>0</v>
      </c>
      <c r="E47" s="32">
        <v>0</v>
      </c>
      <c r="F47" s="63">
        <v>0</v>
      </c>
      <c r="G47" s="64">
        <f t="shared" si="30"/>
        <v>11672</v>
      </c>
      <c r="H47" s="40">
        <v>17527</v>
      </c>
      <c r="I47" s="40">
        <f>N47-G47</f>
        <v>5855</v>
      </c>
      <c r="J47" s="53">
        <v>17527</v>
      </c>
      <c r="K47" s="53">
        <v>0</v>
      </c>
      <c r="L47" s="32">
        <v>0</v>
      </c>
      <c r="M47" s="63">
        <v>0</v>
      </c>
      <c r="N47" s="64">
        <f t="shared" si="27"/>
        <v>17527</v>
      </c>
      <c r="O47" s="22">
        <v>0</v>
      </c>
      <c r="P47" s="22">
        <v>0</v>
      </c>
    </row>
    <row r="48" spans="1:16" ht="22.5" x14ac:dyDescent="0.25">
      <c r="A48" s="54">
        <v>7213</v>
      </c>
      <c r="B48" s="55" t="s">
        <v>40</v>
      </c>
      <c r="C48" s="56">
        <f>SUM(C49:C51)</f>
        <v>268416</v>
      </c>
      <c r="D48" s="56">
        <f t="shared" ref="D48:F48" si="32">SUM(D49:D51)</f>
        <v>0</v>
      </c>
      <c r="E48" s="56">
        <f t="shared" si="32"/>
        <v>0</v>
      </c>
      <c r="F48" s="58">
        <f t="shared" si="32"/>
        <v>0</v>
      </c>
      <c r="G48" s="60">
        <f t="shared" si="30"/>
        <v>268416</v>
      </c>
      <c r="H48" s="59">
        <f>SUM(H49:H51)</f>
        <v>400026</v>
      </c>
      <c r="I48" s="59">
        <f>SUM(I49:I51)</f>
        <v>201337</v>
      </c>
      <c r="J48" s="56">
        <f>SUM(J49:J51)</f>
        <v>469753</v>
      </c>
      <c r="K48" s="56">
        <f t="shared" ref="K48:M48" si="33">SUM(K49:K51)</f>
        <v>0</v>
      </c>
      <c r="L48" s="56">
        <f t="shared" si="33"/>
        <v>0</v>
      </c>
      <c r="M48" s="58">
        <f t="shared" si="33"/>
        <v>0</v>
      </c>
      <c r="N48" s="60">
        <f t="shared" si="27"/>
        <v>469753</v>
      </c>
      <c r="O48" s="22">
        <f t="shared" si="19"/>
        <v>149.03209942775393</v>
      </c>
      <c r="P48" s="22">
        <f t="shared" si="22"/>
        <v>175.0093139008107</v>
      </c>
    </row>
    <row r="49" spans="1:16" x14ac:dyDescent="0.25">
      <c r="A49" s="61">
        <v>721311</v>
      </c>
      <c r="B49" s="62" t="s">
        <v>41</v>
      </c>
      <c r="C49" s="53">
        <v>377</v>
      </c>
      <c r="D49" s="53">
        <v>0</v>
      </c>
      <c r="E49" s="53">
        <v>0</v>
      </c>
      <c r="F49" s="65">
        <v>0</v>
      </c>
      <c r="G49" s="64">
        <f t="shared" si="30"/>
        <v>377</v>
      </c>
      <c r="H49" s="40">
        <v>1825</v>
      </c>
      <c r="I49" s="40">
        <f>N49-G49</f>
        <v>1448</v>
      </c>
      <c r="J49" s="53">
        <v>1825</v>
      </c>
      <c r="K49" s="53">
        <v>0</v>
      </c>
      <c r="L49" s="53">
        <v>0</v>
      </c>
      <c r="M49" s="65">
        <v>0</v>
      </c>
      <c r="N49" s="64">
        <f t="shared" si="27"/>
        <v>1825</v>
      </c>
      <c r="O49" s="22">
        <v>0</v>
      </c>
      <c r="P49" s="22">
        <v>0</v>
      </c>
    </row>
    <row r="50" spans="1:16" ht="22.5" x14ac:dyDescent="0.25">
      <c r="A50" s="61">
        <v>721361</v>
      </c>
      <c r="B50" s="62" t="s">
        <v>42</v>
      </c>
      <c r="C50" s="53">
        <v>111</v>
      </c>
      <c r="D50" s="53">
        <v>0</v>
      </c>
      <c r="E50" s="53">
        <v>0</v>
      </c>
      <c r="F50" s="65">
        <v>0</v>
      </c>
      <c r="G50" s="64">
        <f t="shared" si="30"/>
        <v>111</v>
      </c>
      <c r="H50" s="40">
        <v>200000</v>
      </c>
      <c r="I50" s="40">
        <f>N50-G50</f>
        <v>199889</v>
      </c>
      <c r="J50" s="53">
        <v>200000</v>
      </c>
      <c r="K50" s="53">
        <v>0</v>
      </c>
      <c r="L50" s="53">
        <v>0</v>
      </c>
      <c r="M50" s="65">
        <v>0</v>
      </c>
      <c r="N50" s="64">
        <f t="shared" si="27"/>
        <v>200000</v>
      </c>
      <c r="O50" s="22">
        <v>0</v>
      </c>
      <c r="P50" s="22">
        <v>0</v>
      </c>
    </row>
    <row r="51" spans="1:16" ht="22.5" x14ac:dyDescent="0.25">
      <c r="A51" s="61">
        <v>721362</v>
      </c>
      <c r="B51" s="62" t="s">
        <v>43</v>
      </c>
      <c r="C51" s="53">
        <v>267928</v>
      </c>
      <c r="D51" s="53">
        <v>0</v>
      </c>
      <c r="E51" s="53">
        <v>0</v>
      </c>
      <c r="F51" s="65">
        <v>0</v>
      </c>
      <c r="G51" s="64">
        <f t="shared" si="30"/>
        <v>267928</v>
      </c>
      <c r="H51" s="40">
        <v>198201</v>
      </c>
      <c r="I51" s="40">
        <f>N51-G51</f>
        <v>0</v>
      </c>
      <c r="J51" s="53">
        <v>267928</v>
      </c>
      <c r="K51" s="53">
        <v>0</v>
      </c>
      <c r="L51" s="53">
        <v>0</v>
      </c>
      <c r="M51" s="65">
        <v>0</v>
      </c>
      <c r="N51" s="64">
        <f t="shared" si="27"/>
        <v>267928</v>
      </c>
      <c r="O51" s="22">
        <v>0</v>
      </c>
      <c r="P51" s="22">
        <v>0</v>
      </c>
    </row>
    <row r="52" spans="1:16" x14ac:dyDescent="0.25">
      <c r="A52" s="54">
        <v>7216</v>
      </c>
      <c r="B52" s="55" t="s">
        <v>44</v>
      </c>
      <c r="C52" s="56">
        <f>SUM(C53)</f>
        <v>0</v>
      </c>
      <c r="D52" s="56">
        <f t="shared" ref="D52:F52" si="34">SUM(D53)</f>
        <v>0</v>
      </c>
      <c r="E52" s="56">
        <f t="shared" si="34"/>
        <v>26000000</v>
      </c>
      <c r="F52" s="56">
        <f t="shared" si="34"/>
        <v>0</v>
      </c>
      <c r="G52" s="58">
        <f t="shared" si="30"/>
        <v>26000000</v>
      </c>
      <c r="H52" s="59">
        <f>SUM(H53)</f>
        <v>0</v>
      </c>
      <c r="I52" s="59">
        <f>SUM(I53)</f>
        <v>-26000000</v>
      </c>
      <c r="J52" s="56">
        <f>SUM(J53)</f>
        <v>0</v>
      </c>
      <c r="K52" s="56">
        <f t="shared" ref="K52:M52" si="35">SUM(K53)</f>
        <v>0</v>
      </c>
      <c r="L52" s="56">
        <f t="shared" si="35"/>
        <v>0</v>
      </c>
      <c r="M52" s="56">
        <f t="shared" si="35"/>
        <v>0</v>
      </c>
      <c r="N52" s="58">
        <f t="shared" si="27"/>
        <v>0</v>
      </c>
      <c r="O52" s="22">
        <f t="shared" si="19"/>
        <v>0</v>
      </c>
      <c r="P52" s="22">
        <f t="shared" si="22"/>
        <v>0</v>
      </c>
    </row>
    <row r="53" spans="1:16" x14ac:dyDescent="0.25">
      <c r="A53" s="54">
        <v>721610</v>
      </c>
      <c r="B53" s="55" t="s">
        <v>44</v>
      </c>
      <c r="C53" s="56">
        <v>0</v>
      </c>
      <c r="D53" s="56">
        <v>0</v>
      </c>
      <c r="E53" s="56">
        <v>26000000</v>
      </c>
      <c r="F53" s="33">
        <v>0</v>
      </c>
      <c r="G53" s="58">
        <f t="shared" si="30"/>
        <v>26000000</v>
      </c>
      <c r="H53" s="40">
        <v>0</v>
      </c>
      <c r="I53" s="40">
        <f>N53-G53</f>
        <v>-26000000</v>
      </c>
      <c r="J53" s="56">
        <v>0</v>
      </c>
      <c r="K53" s="56">
        <v>0</v>
      </c>
      <c r="L53" s="56">
        <v>0</v>
      </c>
      <c r="M53" s="33">
        <v>0</v>
      </c>
      <c r="N53" s="58">
        <f t="shared" si="27"/>
        <v>0</v>
      </c>
      <c r="O53" s="22">
        <f t="shared" si="19"/>
        <v>0</v>
      </c>
      <c r="P53" s="22">
        <f t="shared" si="22"/>
        <v>0</v>
      </c>
    </row>
    <row r="54" spans="1:16" ht="22.5" x14ac:dyDescent="0.25">
      <c r="A54" s="16">
        <v>7217</v>
      </c>
      <c r="B54" s="17" t="s">
        <v>45</v>
      </c>
      <c r="C54" s="18">
        <f>SUM(C55)</f>
        <v>26220000</v>
      </c>
      <c r="D54" s="18">
        <f t="shared" ref="D54:F54" si="36">SUM(D55)</f>
        <v>0</v>
      </c>
      <c r="E54" s="18">
        <f t="shared" si="36"/>
        <v>0</v>
      </c>
      <c r="F54" s="106">
        <f t="shared" si="36"/>
        <v>0</v>
      </c>
      <c r="G54" s="20">
        <f t="shared" si="30"/>
        <v>26220000</v>
      </c>
      <c r="H54" s="107">
        <f>H55</f>
        <v>0</v>
      </c>
      <c r="I54" s="107">
        <f>SUM(I55)</f>
        <v>0</v>
      </c>
      <c r="J54" s="18">
        <f>SUM(J55)</f>
        <v>26220000</v>
      </c>
      <c r="K54" s="18">
        <f t="shared" ref="K54:M54" si="37">SUM(K55)</f>
        <v>0</v>
      </c>
      <c r="L54" s="18">
        <f t="shared" si="37"/>
        <v>0</v>
      </c>
      <c r="M54" s="106">
        <f t="shared" si="37"/>
        <v>0</v>
      </c>
      <c r="N54" s="20">
        <f t="shared" si="27"/>
        <v>26220000</v>
      </c>
      <c r="O54" s="22">
        <v>0</v>
      </c>
      <c r="P54" s="22">
        <v>0</v>
      </c>
    </row>
    <row r="55" spans="1:16" ht="22.5" x14ac:dyDescent="0.25">
      <c r="A55" s="23">
        <v>721700</v>
      </c>
      <c r="B55" s="24" t="s">
        <v>45</v>
      </c>
      <c r="C55" s="25">
        <v>26220000</v>
      </c>
      <c r="D55" s="25">
        <v>0</v>
      </c>
      <c r="E55" s="25">
        <v>0</v>
      </c>
      <c r="F55" s="26">
        <v>0</v>
      </c>
      <c r="G55" s="27">
        <f t="shared" si="30"/>
        <v>26220000</v>
      </c>
      <c r="H55" s="66">
        <v>0</v>
      </c>
      <c r="I55" s="66">
        <f>N55-G55</f>
        <v>0</v>
      </c>
      <c r="J55" s="25">
        <v>26220000</v>
      </c>
      <c r="K55" s="25">
        <v>0</v>
      </c>
      <c r="L55" s="25">
        <v>0</v>
      </c>
      <c r="M55" s="26">
        <v>0</v>
      </c>
      <c r="N55" s="27">
        <f t="shared" si="27"/>
        <v>26220000</v>
      </c>
      <c r="O55" s="29">
        <v>0</v>
      </c>
      <c r="P55" s="29">
        <v>0</v>
      </c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2.5" x14ac:dyDescent="0.25">
      <c r="A57" s="9">
        <v>722</v>
      </c>
      <c r="B57" s="10" t="s">
        <v>46</v>
      </c>
      <c r="C57" s="11">
        <f>SUM(C58+C64+C66+C76+C106+C113)</f>
        <v>62708579</v>
      </c>
      <c r="D57" s="11">
        <f t="shared" ref="D57" si="38">SUM(D58+D64+D66+D76+D106+D113)</f>
        <v>334000</v>
      </c>
      <c r="E57" s="11">
        <f>SUM(E58+E64+E66+E76+E106+E113)</f>
        <v>36908243</v>
      </c>
      <c r="F57" s="11">
        <f>SUM(F58+F64+F66+F76+F106+F113)</f>
        <v>0</v>
      </c>
      <c r="G57" s="11">
        <f>SUM(C57:F57)</f>
        <v>99950822</v>
      </c>
      <c r="H57" s="67">
        <f>H58+H64+H66+H76+H106+H113</f>
        <v>83754325</v>
      </c>
      <c r="I57" s="67">
        <f>SUM(I58+I64+I66+I76+I106+I113)</f>
        <v>19714868</v>
      </c>
      <c r="J57" s="11">
        <f>SUM(J58+J64+J66+J76+J106+J113)</f>
        <v>78278078</v>
      </c>
      <c r="K57" s="11">
        <f t="shared" ref="K57" si="39">SUM(K58+K64+K66+K76+K106+K113)</f>
        <v>346000</v>
      </c>
      <c r="L57" s="11">
        <f>SUM(L58+L64+L66+L76+L106+L113)</f>
        <v>41041612</v>
      </c>
      <c r="M57" s="11">
        <f>SUM(M58+M64+M66+M76+M106+M113)</f>
        <v>0</v>
      </c>
      <c r="N57" s="11">
        <f>SUM(J57:M57)</f>
        <v>119665690</v>
      </c>
      <c r="O57" s="15">
        <f t="shared" ref="O57:O114" si="40">H57/G57*100</f>
        <v>83.795533967694638</v>
      </c>
      <c r="P57" s="15">
        <f t="shared" si="22"/>
        <v>119.72456814812389</v>
      </c>
    </row>
    <row r="58" spans="1:16" x14ac:dyDescent="0.25">
      <c r="A58" s="16">
        <v>7221</v>
      </c>
      <c r="B58" s="17" t="s">
        <v>47</v>
      </c>
      <c r="C58" s="21">
        <f>SUM(C59:C63)</f>
        <v>2498395</v>
      </c>
      <c r="D58" s="21">
        <f t="shared" ref="D58" si="41">SUM(D59:D63)</f>
        <v>0</v>
      </c>
      <c r="E58" s="21">
        <f>SUM(E59:E63)</f>
        <v>18500100</v>
      </c>
      <c r="F58" s="21">
        <f t="shared" ref="F58:G58" si="42">SUM(F59:F63)</f>
        <v>0</v>
      </c>
      <c r="G58" s="21">
        <f t="shared" si="42"/>
        <v>20998495</v>
      </c>
      <c r="H58" s="21">
        <f>SUM(H59:H63)</f>
        <v>16036318</v>
      </c>
      <c r="I58" s="21">
        <f>SUM(I59:I63)</f>
        <v>7000208</v>
      </c>
      <c r="J58" s="21">
        <f>SUM(J59:J63)</f>
        <v>2498603</v>
      </c>
      <c r="K58" s="21">
        <f t="shared" ref="K58:N58" si="43">SUM(K59:K63)</f>
        <v>0</v>
      </c>
      <c r="L58" s="21">
        <f>SUM(L59:L63)</f>
        <v>25500100</v>
      </c>
      <c r="M58" s="21">
        <f t="shared" si="43"/>
        <v>0</v>
      </c>
      <c r="N58" s="21">
        <f t="shared" si="43"/>
        <v>27998703</v>
      </c>
      <c r="O58" s="22">
        <f t="shared" si="40"/>
        <v>76.36889215155658</v>
      </c>
      <c r="P58" s="22">
        <f t="shared" si="22"/>
        <v>133.33671294061787</v>
      </c>
    </row>
    <row r="59" spans="1:16" ht="15" customHeight="1" x14ac:dyDescent="0.25">
      <c r="A59" s="61">
        <v>722111</v>
      </c>
      <c r="B59" s="68" t="s">
        <v>48</v>
      </c>
      <c r="C59" s="53">
        <v>631</v>
      </c>
      <c r="D59" s="53"/>
      <c r="E59" s="53"/>
      <c r="F59" s="63"/>
      <c r="G59" s="64">
        <f>SUM(C59:F59)</f>
        <v>631</v>
      </c>
      <c r="H59" s="40">
        <v>839</v>
      </c>
      <c r="I59" s="40">
        <f>N59-G59</f>
        <v>208</v>
      </c>
      <c r="J59" s="53">
        <v>839</v>
      </c>
      <c r="K59" s="53"/>
      <c r="L59" s="53"/>
      <c r="M59" s="63"/>
      <c r="N59" s="64">
        <f>SUM(J59:M59)</f>
        <v>839</v>
      </c>
      <c r="O59" s="22">
        <v>0</v>
      </c>
      <c r="P59" s="22">
        <v>0</v>
      </c>
    </row>
    <row r="60" spans="1:16" ht="22.5" x14ac:dyDescent="0.25">
      <c r="A60" s="30">
        <v>722112</v>
      </c>
      <c r="B60" s="52" t="s">
        <v>49</v>
      </c>
      <c r="C60" s="32">
        <v>2497764</v>
      </c>
      <c r="D60" s="32">
        <v>0</v>
      </c>
      <c r="E60" s="32">
        <v>0</v>
      </c>
      <c r="F60" s="33">
        <v>0</v>
      </c>
      <c r="G60" s="64">
        <f>SUM(C60:F60)</f>
        <v>2497764</v>
      </c>
      <c r="H60" s="40">
        <v>1143019</v>
      </c>
      <c r="I60" s="40">
        <f>N60-G60</f>
        <v>0</v>
      </c>
      <c r="J60" s="32">
        <v>2497764</v>
      </c>
      <c r="K60" s="32">
        <v>0</v>
      </c>
      <c r="L60" s="32">
        <v>0</v>
      </c>
      <c r="M60" s="33">
        <v>0</v>
      </c>
      <c r="N60" s="64">
        <f>SUM(J60:M60)</f>
        <v>2497764</v>
      </c>
      <c r="O60" s="22">
        <f t="shared" si="40"/>
        <v>45.761689254869552</v>
      </c>
      <c r="P60" s="22">
        <f t="shared" si="22"/>
        <v>100</v>
      </c>
    </row>
    <row r="61" spans="1:16" ht="22.5" x14ac:dyDescent="0.25">
      <c r="A61" s="61">
        <v>722113</v>
      </c>
      <c r="B61" s="62" t="s">
        <v>50</v>
      </c>
      <c r="C61" s="53">
        <v>0</v>
      </c>
      <c r="D61" s="53">
        <v>0</v>
      </c>
      <c r="E61" s="53">
        <v>7000100</v>
      </c>
      <c r="F61" s="63">
        <v>0</v>
      </c>
      <c r="G61" s="64">
        <f t="shared" ref="G61:G65" si="44">SUM(C61:F61)</f>
        <v>7000100</v>
      </c>
      <c r="H61" s="40">
        <v>5397161</v>
      </c>
      <c r="I61" s="40">
        <f>N61-G61</f>
        <v>6000000</v>
      </c>
      <c r="J61" s="53">
        <v>0</v>
      </c>
      <c r="K61" s="53">
        <v>0</v>
      </c>
      <c r="L61" s="112">
        <v>13000100</v>
      </c>
      <c r="M61" s="63">
        <v>0</v>
      </c>
      <c r="N61" s="64">
        <f t="shared" ref="N61:N114" si="45">SUM(J61:M61)</f>
        <v>13000100</v>
      </c>
      <c r="O61" s="22">
        <f t="shared" si="40"/>
        <v>77.101198554306364</v>
      </c>
      <c r="P61" s="22">
        <f t="shared" si="22"/>
        <v>185.71306124198225</v>
      </c>
    </row>
    <row r="62" spans="1:16" ht="22.5" x14ac:dyDescent="0.25">
      <c r="A62" s="61">
        <v>722115</v>
      </c>
      <c r="B62" s="62" t="s">
        <v>51</v>
      </c>
      <c r="C62" s="53">
        <v>0</v>
      </c>
      <c r="D62" s="53">
        <v>0</v>
      </c>
      <c r="E62" s="53">
        <v>2500000</v>
      </c>
      <c r="F62" s="63">
        <v>0</v>
      </c>
      <c r="G62" s="64">
        <f t="shared" si="44"/>
        <v>2500000</v>
      </c>
      <c r="H62" s="40">
        <v>1249954</v>
      </c>
      <c r="I62" s="40">
        <f>N62-G62</f>
        <v>0</v>
      </c>
      <c r="J62" s="53">
        <v>0</v>
      </c>
      <c r="K62" s="53">
        <v>0</v>
      </c>
      <c r="L62" s="112">
        <v>2500000</v>
      </c>
      <c r="M62" s="63">
        <v>0</v>
      </c>
      <c r="N62" s="64">
        <f t="shared" si="45"/>
        <v>2500000</v>
      </c>
      <c r="O62" s="22">
        <f t="shared" si="40"/>
        <v>49.998160000000006</v>
      </c>
      <c r="P62" s="22">
        <f t="shared" si="22"/>
        <v>100</v>
      </c>
    </row>
    <row r="63" spans="1:16" x14ac:dyDescent="0.25">
      <c r="A63" s="61">
        <v>722116</v>
      </c>
      <c r="B63" s="62" t="s">
        <v>52</v>
      </c>
      <c r="C63" s="53">
        <v>0</v>
      </c>
      <c r="D63" s="53">
        <v>0</v>
      </c>
      <c r="E63" s="53">
        <v>9000000</v>
      </c>
      <c r="F63" s="63">
        <v>0</v>
      </c>
      <c r="G63" s="64">
        <f t="shared" si="44"/>
        <v>9000000</v>
      </c>
      <c r="H63" s="40">
        <v>8245345</v>
      </c>
      <c r="I63" s="40">
        <f>N63-G63</f>
        <v>1000000</v>
      </c>
      <c r="J63" s="53">
        <v>0</v>
      </c>
      <c r="K63" s="53">
        <v>0</v>
      </c>
      <c r="L63" s="112">
        <v>10000000</v>
      </c>
      <c r="M63" s="63">
        <v>0</v>
      </c>
      <c r="N63" s="64">
        <f t="shared" si="45"/>
        <v>10000000</v>
      </c>
      <c r="O63" s="22">
        <f t="shared" si="40"/>
        <v>91.614944444444447</v>
      </c>
      <c r="P63" s="22">
        <f t="shared" si="22"/>
        <v>111.11111111111111</v>
      </c>
    </row>
    <row r="64" spans="1:16" x14ac:dyDescent="0.25">
      <c r="A64" s="54">
        <v>7222</v>
      </c>
      <c r="B64" s="55" t="s">
        <v>53</v>
      </c>
      <c r="C64" s="56">
        <f>SUM(C65)</f>
        <v>41958</v>
      </c>
      <c r="D64" s="56">
        <f t="shared" ref="D64:F64" si="46">SUM(D65)</f>
        <v>0</v>
      </c>
      <c r="E64" s="56">
        <f t="shared" si="46"/>
        <v>0</v>
      </c>
      <c r="F64" s="56">
        <f t="shared" si="46"/>
        <v>0</v>
      </c>
      <c r="G64" s="58">
        <f t="shared" si="44"/>
        <v>41958</v>
      </c>
      <c r="H64" s="59">
        <f>H65</f>
        <v>18761</v>
      </c>
      <c r="I64" s="59">
        <f>SUM(I65)</f>
        <v>0</v>
      </c>
      <c r="J64" s="56">
        <f>SUM(J65)</f>
        <v>41958</v>
      </c>
      <c r="K64" s="56">
        <f t="shared" ref="K64:M64" si="47">SUM(K65)</f>
        <v>0</v>
      </c>
      <c r="L64" s="56">
        <f t="shared" si="47"/>
        <v>0</v>
      </c>
      <c r="M64" s="56">
        <f t="shared" si="47"/>
        <v>0</v>
      </c>
      <c r="N64" s="58">
        <f t="shared" si="45"/>
        <v>41958</v>
      </c>
      <c r="O64" s="22">
        <f t="shared" si="40"/>
        <v>44.713761380428046</v>
      </c>
      <c r="P64" s="22">
        <f t="shared" si="22"/>
        <v>100</v>
      </c>
    </row>
    <row r="65" spans="1:16" x14ac:dyDescent="0.25">
      <c r="A65" s="54">
        <v>722200</v>
      </c>
      <c r="B65" s="55" t="s">
        <v>53</v>
      </c>
      <c r="C65" s="56">
        <v>41958</v>
      </c>
      <c r="D65" s="56">
        <v>0</v>
      </c>
      <c r="E65" s="56">
        <v>0</v>
      </c>
      <c r="F65" s="33">
        <v>0</v>
      </c>
      <c r="G65" s="58">
        <f t="shared" si="44"/>
        <v>41958</v>
      </c>
      <c r="H65" s="40">
        <v>18761</v>
      </c>
      <c r="I65" s="40">
        <f>N65-G65</f>
        <v>0</v>
      </c>
      <c r="J65" s="56">
        <v>41958</v>
      </c>
      <c r="K65" s="56">
        <v>0</v>
      </c>
      <c r="L65" s="56">
        <v>0</v>
      </c>
      <c r="M65" s="33">
        <v>0</v>
      </c>
      <c r="N65" s="58">
        <f t="shared" si="45"/>
        <v>41958</v>
      </c>
      <c r="O65" s="22">
        <f t="shared" si="40"/>
        <v>44.713761380428046</v>
      </c>
      <c r="P65" s="22">
        <f t="shared" si="22"/>
        <v>100</v>
      </c>
    </row>
    <row r="66" spans="1:16" x14ac:dyDescent="0.25">
      <c r="A66" s="54">
        <v>7224</v>
      </c>
      <c r="B66" s="55" t="s">
        <v>54</v>
      </c>
      <c r="C66" s="59">
        <f>SUM(C67:C75)</f>
        <v>16323635</v>
      </c>
      <c r="D66" s="59">
        <f t="shared" ref="D66:G66" si="48">SUM(D67:D75)</f>
        <v>0</v>
      </c>
      <c r="E66" s="59">
        <f t="shared" si="48"/>
        <v>1000000</v>
      </c>
      <c r="F66" s="59">
        <f t="shared" si="48"/>
        <v>0</v>
      </c>
      <c r="G66" s="59">
        <f t="shared" si="48"/>
        <v>17323635</v>
      </c>
      <c r="H66" s="59">
        <f>SUM(H67:H75)</f>
        <v>11772319</v>
      </c>
      <c r="I66" s="59">
        <f>SUM(I67:I75)</f>
        <v>-665259</v>
      </c>
      <c r="J66" s="59">
        <f>SUM(J67:J75)</f>
        <v>15658376</v>
      </c>
      <c r="K66" s="59">
        <f t="shared" ref="K66:N66" si="49">SUM(K67:K75)</f>
        <v>0</v>
      </c>
      <c r="L66" s="59">
        <f t="shared" si="49"/>
        <v>1000000</v>
      </c>
      <c r="M66" s="59">
        <f t="shared" si="49"/>
        <v>0</v>
      </c>
      <c r="N66" s="59">
        <f t="shared" si="49"/>
        <v>16658376</v>
      </c>
      <c r="O66" s="22">
        <f t="shared" si="40"/>
        <v>67.955247267677947</v>
      </c>
      <c r="P66" s="22">
        <f t="shared" si="22"/>
        <v>96.159818652378675</v>
      </c>
    </row>
    <row r="67" spans="1:16" ht="33.75" x14ac:dyDescent="0.25">
      <c r="A67" s="30">
        <v>722411</v>
      </c>
      <c r="B67" s="52" t="s">
        <v>55</v>
      </c>
      <c r="C67" s="32">
        <v>3287133</v>
      </c>
      <c r="D67" s="32">
        <v>0</v>
      </c>
      <c r="E67" s="32">
        <v>0</v>
      </c>
      <c r="F67" s="33">
        <v>0</v>
      </c>
      <c r="G67" s="34">
        <f t="shared" ref="G67:G73" si="50">SUM(C67:F67)</f>
        <v>3287133</v>
      </c>
      <c r="H67" s="40">
        <v>2365180</v>
      </c>
      <c r="I67" s="40">
        <f t="shared" ref="I67:I73" si="51">N67-G67</f>
        <v>0</v>
      </c>
      <c r="J67" s="32">
        <v>3287133</v>
      </c>
      <c r="K67" s="32">
        <v>0</v>
      </c>
      <c r="L67" s="32">
        <v>0</v>
      </c>
      <c r="M67" s="33">
        <v>0</v>
      </c>
      <c r="N67" s="34">
        <f t="shared" si="45"/>
        <v>3287133</v>
      </c>
      <c r="O67" s="22">
        <f t="shared" si="40"/>
        <v>71.952671218353501</v>
      </c>
      <c r="P67" s="22">
        <f t="shared" si="22"/>
        <v>100</v>
      </c>
    </row>
    <row r="68" spans="1:16" ht="33.75" x14ac:dyDescent="0.25">
      <c r="A68" s="30">
        <v>722412</v>
      </c>
      <c r="B68" s="52" t="s">
        <v>56</v>
      </c>
      <c r="C68" s="32">
        <v>1609289</v>
      </c>
      <c r="D68" s="32">
        <v>0</v>
      </c>
      <c r="E68" s="32">
        <v>0</v>
      </c>
      <c r="F68" s="33">
        <v>0</v>
      </c>
      <c r="G68" s="34">
        <f t="shared" si="50"/>
        <v>1609289</v>
      </c>
      <c r="H68" s="40">
        <v>1160264</v>
      </c>
      <c r="I68" s="40">
        <f t="shared" si="51"/>
        <v>0</v>
      </c>
      <c r="J68" s="32">
        <v>1609289</v>
      </c>
      <c r="K68" s="32">
        <v>0</v>
      </c>
      <c r="L68" s="32">
        <v>0</v>
      </c>
      <c r="M68" s="33">
        <v>0</v>
      </c>
      <c r="N68" s="34">
        <f t="shared" si="45"/>
        <v>1609289</v>
      </c>
      <c r="O68" s="22">
        <f t="shared" si="40"/>
        <v>72.097926475605064</v>
      </c>
      <c r="P68" s="22">
        <f t="shared" si="22"/>
        <v>100</v>
      </c>
    </row>
    <row r="69" spans="1:16" ht="22.5" x14ac:dyDescent="0.25">
      <c r="A69" s="30">
        <v>722414</v>
      </c>
      <c r="B69" s="52" t="s">
        <v>57</v>
      </c>
      <c r="C69" s="32">
        <v>320</v>
      </c>
      <c r="D69" s="32">
        <v>0</v>
      </c>
      <c r="E69" s="32">
        <v>0</v>
      </c>
      <c r="F69" s="69">
        <v>0</v>
      </c>
      <c r="G69" s="34">
        <f t="shared" si="50"/>
        <v>320</v>
      </c>
      <c r="H69" s="40">
        <v>301</v>
      </c>
      <c r="I69" s="40">
        <f t="shared" si="51"/>
        <v>0</v>
      </c>
      <c r="J69" s="32">
        <v>320</v>
      </c>
      <c r="K69" s="32">
        <v>0</v>
      </c>
      <c r="L69" s="32">
        <v>0</v>
      </c>
      <c r="M69" s="69">
        <v>0</v>
      </c>
      <c r="N69" s="34">
        <f t="shared" si="45"/>
        <v>320</v>
      </c>
      <c r="O69" s="22">
        <f t="shared" si="40"/>
        <v>94.0625</v>
      </c>
      <c r="P69" s="22">
        <f t="shared" si="22"/>
        <v>100</v>
      </c>
    </row>
    <row r="70" spans="1:16" ht="22.5" x14ac:dyDescent="0.25">
      <c r="A70" s="30">
        <v>722415</v>
      </c>
      <c r="B70" s="52" t="s">
        <v>58</v>
      </c>
      <c r="C70" s="32">
        <v>77483</v>
      </c>
      <c r="D70" s="32">
        <v>0</v>
      </c>
      <c r="E70" s="32">
        <v>0</v>
      </c>
      <c r="F70" s="69">
        <v>0</v>
      </c>
      <c r="G70" s="34">
        <f t="shared" si="50"/>
        <v>77483</v>
      </c>
      <c r="H70" s="40">
        <v>75045</v>
      </c>
      <c r="I70" s="40">
        <f t="shared" si="51"/>
        <v>0</v>
      </c>
      <c r="J70" s="32">
        <v>77483</v>
      </c>
      <c r="K70" s="32">
        <v>0</v>
      </c>
      <c r="L70" s="32">
        <v>0</v>
      </c>
      <c r="M70" s="69">
        <v>0</v>
      </c>
      <c r="N70" s="34">
        <f t="shared" si="45"/>
        <v>77483</v>
      </c>
      <c r="O70" s="22">
        <f t="shared" si="40"/>
        <v>96.853503349121738</v>
      </c>
      <c r="P70" s="22">
        <f t="shared" si="22"/>
        <v>100</v>
      </c>
    </row>
    <row r="71" spans="1:16" ht="22.5" x14ac:dyDescent="0.25">
      <c r="A71" s="30">
        <v>722416</v>
      </c>
      <c r="B71" s="52" t="s">
        <v>59</v>
      </c>
      <c r="C71" s="32">
        <v>345804</v>
      </c>
      <c r="D71" s="32">
        <v>0</v>
      </c>
      <c r="E71" s="32">
        <v>0</v>
      </c>
      <c r="F71" s="69">
        <v>0</v>
      </c>
      <c r="G71" s="34">
        <f t="shared" si="50"/>
        <v>345804</v>
      </c>
      <c r="H71" s="40">
        <v>366743</v>
      </c>
      <c r="I71" s="40">
        <f t="shared" si="51"/>
        <v>20939</v>
      </c>
      <c r="J71" s="32">
        <v>366743</v>
      </c>
      <c r="K71" s="32">
        <v>0</v>
      </c>
      <c r="L71" s="32">
        <v>0</v>
      </c>
      <c r="M71" s="69">
        <v>0</v>
      </c>
      <c r="N71" s="34">
        <f t="shared" si="45"/>
        <v>366743</v>
      </c>
      <c r="O71" s="22">
        <f t="shared" si="40"/>
        <v>106.05516419705961</v>
      </c>
      <c r="P71" s="22">
        <f t="shared" si="22"/>
        <v>106.05516419705961</v>
      </c>
    </row>
    <row r="72" spans="1:16" ht="22.5" x14ac:dyDescent="0.25">
      <c r="A72" s="30">
        <v>722418</v>
      </c>
      <c r="B72" s="52" t="s">
        <v>60</v>
      </c>
      <c r="C72" s="32">
        <v>17</v>
      </c>
      <c r="D72" s="32">
        <v>0</v>
      </c>
      <c r="E72" s="32">
        <v>0</v>
      </c>
      <c r="F72" s="69">
        <v>0</v>
      </c>
      <c r="G72" s="34">
        <f t="shared" si="50"/>
        <v>17</v>
      </c>
      <c r="H72" s="40">
        <v>0</v>
      </c>
      <c r="I72" s="40">
        <f t="shared" si="51"/>
        <v>0</v>
      </c>
      <c r="J72" s="32">
        <v>17</v>
      </c>
      <c r="K72" s="32">
        <v>0</v>
      </c>
      <c r="L72" s="32">
        <v>0</v>
      </c>
      <c r="M72" s="69">
        <v>0</v>
      </c>
      <c r="N72" s="34">
        <f t="shared" si="45"/>
        <v>17</v>
      </c>
      <c r="O72" s="22">
        <f t="shared" si="40"/>
        <v>0</v>
      </c>
      <c r="P72" s="22">
        <f t="shared" si="22"/>
        <v>100</v>
      </c>
    </row>
    <row r="73" spans="1:16" ht="22.5" x14ac:dyDescent="0.25">
      <c r="A73" s="30">
        <v>722419</v>
      </c>
      <c r="B73" s="52" t="s">
        <v>61</v>
      </c>
      <c r="C73" s="32">
        <v>4159</v>
      </c>
      <c r="D73" s="32">
        <v>0</v>
      </c>
      <c r="E73" s="32">
        <v>0</v>
      </c>
      <c r="F73" s="69">
        <v>0</v>
      </c>
      <c r="G73" s="34">
        <f t="shared" si="50"/>
        <v>4159</v>
      </c>
      <c r="H73" s="40">
        <v>3631</v>
      </c>
      <c r="I73" s="40">
        <f t="shared" si="51"/>
        <v>0</v>
      </c>
      <c r="J73" s="32">
        <v>4159</v>
      </c>
      <c r="K73" s="32">
        <v>0</v>
      </c>
      <c r="L73" s="32">
        <v>0</v>
      </c>
      <c r="M73" s="69">
        <v>0</v>
      </c>
      <c r="N73" s="34">
        <f t="shared" si="45"/>
        <v>4159</v>
      </c>
      <c r="O73" s="22">
        <f t="shared" si="40"/>
        <v>87.304640538591002</v>
      </c>
      <c r="P73" s="22">
        <f t="shared" si="22"/>
        <v>100</v>
      </c>
    </row>
    <row r="74" spans="1:16" x14ac:dyDescent="0.25">
      <c r="A74" s="61">
        <v>722451</v>
      </c>
      <c r="B74" s="62" t="s">
        <v>62</v>
      </c>
      <c r="C74" s="53">
        <v>616593</v>
      </c>
      <c r="D74" s="64">
        <v>0</v>
      </c>
      <c r="E74" s="53">
        <v>1000000</v>
      </c>
      <c r="F74" s="64">
        <v>0</v>
      </c>
      <c r="G74" s="40">
        <f>SUM(C74:F74)</f>
        <v>1616593</v>
      </c>
      <c r="H74" s="40">
        <v>363847</v>
      </c>
      <c r="I74" s="40">
        <f>N74-G74</f>
        <v>-219765</v>
      </c>
      <c r="J74" s="53">
        <v>396828</v>
      </c>
      <c r="K74" s="64">
        <v>0</v>
      </c>
      <c r="L74" s="112">
        <v>1000000</v>
      </c>
      <c r="M74" s="64">
        <v>0</v>
      </c>
      <c r="N74" s="40">
        <f>SUM(J74:M74)</f>
        <v>1396828</v>
      </c>
      <c r="O74" s="22">
        <f>H74/G74*100</f>
        <v>22.507025577866539</v>
      </c>
      <c r="P74" s="22">
        <f>N74/G74*100</f>
        <v>86.405669206782406</v>
      </c>
    </row>
    <row r="75" spans="1:16" ht="22.5" x14ac:dyDescent="0.25">
      <c r="A75" s="61">
        <v>722481</v>
      </c>
      <c r="B75" s="62" t="s">
        <v>63</v>
      </c>
      <c r="C75" s="53">
        <v>10382837</v>
      </c>
      <c r="D75" s="64"/>
      <c r="E75" s="53"/>
      <c r="F75" s="64"/>
      <c r="G75" s="40">
        <f>SUM(C75:F75)</f>
        <v>10382837</v>
      </c>
      <c r="H75" s="40">
        <v>7437308</v>
      </c>
      <c r="I75" s="40">
        <f>N75-G75</f>
        <v>-466433</v>
      </c>
      <c r="J75" s="53">
        <v>9916404</v>
      </c>
      <c r="K75" s="64"/>
      <c r="L75" s="53"/>
      <c r="M75" s="64"/>
      <c r="N75" s="40">
        <f>SUM(J75:M75)</f>
        <v>9916404</v>
      </c>
      <c r="O75" s="22"/>
      <c r="P75" s="22"/>
    </row>
    <row r="76" spans="1:16" x14ac:dyDescent="0.25">
      <c r="A76" s="54">
        <v>7225</v>
      </c>
      <c r="B76" s="55" t="s">
        <v>64</v>
      </c>
      <c r="C76" s="56">
        <f>SUM(C77:C105)</f>
        <v>17165610</v>
      </c>
      <c r="D76" s="56">
        <f t="shared" ref="D76" si="52">SUM(D77:D105)</f>
        <v>0</v>
      </c>
      <c r="E76" s="56">
        <f>SUM(E77:E105)</f>
        <v>15669043</v>
      </c>
      <c r="F76" s="58">
        <f t="shared" ref="F76" si="53">SUM(F77:F105)</f>
        <v>0</v>
      </c>
      <c r="G76" s="60">
        <f>SUM(C76:F76)</f>
        <v>32834653</v>
      </c>
      <c r="H76" s="59">
        <f t="shared" ref="H76:M76" si="54">SUM(H77:H105)</f>
        <v>19042148</v>
      </c>
      <c r="I76" s="59">
        <f>SUM(I77:I105)</f>
        <v>-2809579</v>
      </c>
      <c r="J76" s="56">
        <f>SUM(J77:J105)</f>
        <v>17222662</v>
      </c>
      <c r="K76" s="56">
        <f t="shared" si="54"/>
        <v>0</v>
      </c>
      <c r="L76" s="56">
        <f>SUM(L77:L105)</f>
        <v>12802412</v>
      </c>
      <c r="M76" s="58">
        <f t="shared" si="54"/>
        <v>0</v>
      </c>
      <c r="N76" s="60">
        <f>SUM(J76:M76)</f>
        <v>30025074</v>
      </c>
      <c r="O76" s="22">
        <f t="shared" si="40"/>
        <v>57.994058898688529</v>
      </c>
      <c r="P76" s="22">
        <f t="shared" si="22"/>
        <v>91.443250519504502</v>
      </c>
    </row>
    <row r="77" spans="1:16" ht="33.75" x14ac:dyDescent="0.25">
      <c r="A77" s="30">
        <v>722511</v>
      </c>
      <c r="B77" s="52" t="s">
        <v>65</v>
      </c>
      <c r="C77" s="32">
        <v>545</v>
      </c>
      <c r="D77" s="32">
        <v>0</v>
      </c>
      <c r="E77" s="32">
        <v>0</v>
      </c>
      <c r="F77" s="33">
        <v>0</v>
      </c>
      <c r="G77" s="34">
        <f t="shared" ref="G77:G88" si="55">SUM(C77:F77)</f>
        <v>545</v>
      </c>
      <c r="H77" s="40">
        <v>237</v>
      </c>
      <c r="I77" s="40">
        <f t="shared" ref="I77:I105" si="56">N77-G77</f>
        <v>0</v>
      </c>
      <c r="J77" s="32">
        <v>545</v>
      </c>
      <c r="K77" s="32">
        <v>0</v>
      </c>
      <c r="L77" s="32">
        <v>0</v>
      </c>
      <c r="M77" s="33">
        <v>0</v>
      </c>
      <c r="N77" s="34">
        <f t="shared" si="45"/>
        <v>545</v>
      </c>
      <c r="O77" s="22">
        <f t="shared" si="40"/>
        <v>43.486238532110093</v>
      </c>
      <c r="P77" s="22">
        <f t="shared" si="22"/>
        <v>100</v>
      </c>
    </row>
    <row r="78" spans="1:16" ht="22.5" x14ac:dyDescent="0.25">
      <c r="A78" s="61">
        <v>722512</v>
      </c>
      <c r="B78" s="62" t="s">
        <v>66</v>
      </c>
      <c r="C78" s="53">
        <v>203853</v>
      </c>
      <c r="D78" s="53">
        <v>0</v>
      </c>
      <c r="E78" s="53">
        <v>0</v>
      </c>
      <c r="F78" s="63">
        <v>0</v>
      </c>
      <c r="G78" s="64">
        <f t="shared" si="55"/>
        <v>203853</v>
      </c>
      <c r="H78" s="40">
        <v>164018</v>
      </c>
      <c r="I78" s="40">
        <f t="shared" si="56"/>
        <v>0</v>
      </c>
      <c r="J78" s="53">
        <v>203853</v>
      </c>
      <c r="K78" s="53">
        <v>0</v>
      </c>
      <c r="L78" s="53">
        <v>0</v>
      </c>
      <c r="M78" s="63">
        <v>0</v>
      </c>
      <c r="N78" s="64">
        <f t="shared" si="45"/>
        <v>203853</v>
      </c>
      <c r="O78" s="22">
        <v>0</v>
      </c>
      <c r="P78" s="22">
        <v>0</v>
      </c>
    </row>
    <row r="79" spans="1:16" ht="22.5" x14ac:dyDescent="0.25">
      <c r="A79" s="61">
        <v>722513</v>
      </c>
      <c r="B79" s="62" t="s">
        <v>67</v>
      </c>
      <c r="C79" s="53">
        <v>3281</v>
      </c>
      <c r="D79" s="53">
        <v>0</v>
      </c>
      <c r="E79" s="53">
        <v>0</v>
      </c>
      <c r="F79" s="63">
        <v>0</v>
      </c>
      <c r="G79" s="64">
        <f t="shared" si="55"/>
        <v>3281</v>
      </c>
      <c r="H79" s="40">
        <v>0</v>
      </c>
      <c r="I79" s="40">
        <f t="shared" si="56"/>
        <v>0</v>
      </c>
      <c r="J79" s="53">
        <v>3281</v>
      </c>
      <c r="K79" s="53">
        <v>0</v>
      </c>
      <c r="L79" s="53">
        <v>0</v>
      </c>
      <c r="M79" s="63">
        <v>0</v>
      </c>
      <c r="N79" s="64">
        <f t="shared" si="45"/>
        <v>3281</v>
      </c>
      <c r="O79" s="22">
        <v>0</v>
      </c>
      <c r="P79" s="22">
        <v>0</v>
      </c>
    </row>
    <row r="80" spans="1:16" ht="22.5" x14ac:dyDescent="0.25">
      <c r="A80" s="61">
        <v>722514</v>
      </c>
      <c r="B80" s="62" t="s">
        <v>68</v>
      </c>
      <c r="C80" s="53">
        <v>204300</v>
      </c>
      <c r="D80" s="53">
        <v>0</v>
      </c>
      <c r="E80" s="53">
        <v>0</v>
      </c>
      <c r="F80" s="63">
        <v>0</v>
      </c>
      <c r="G80" s="64">
        <f t="shared" si="55"/>
        <v>204300</v>
      </c>
      <c r="H80" s="40">
        <v>173404</v>
      </c>
      <c r="I80" s="40">
        <f t="shared" si="56"/>
        <v>0</v>
      </c>
      <c r="J80" s="53">
        <v>204300</v>
      </c>
      <c r="K80" s="53">
        <v>0</v>
      </c>
      <c r="L80" s="53">
        <v>0</v>
      </c>
      <c r="M80" s="63">
        <v>0</v>
      </c>
      <c r="N80" s="64">
        <f t="shared" si="45"/>
        <v>204300</v>
      </c>
      <c r="O80" s="22">
        <v>0</v>
      </c>
      <c r="P80" s="22">
        <v>0</v>
      </c>
    </row>
    <row r="81" spans="1:16" ht="22.5" x14ac:dyDescent="0.25">
      <c r="A81" s="61">
        <v>722515</v>
      </c>
      <c r="B81" s="62" t="s">
        <v>69</v>
      </c>
      <c r="C81" s="53">
        <v>894952</v>
      </c>
      <c r="D81" s="53">
        <v>0</v>
      </c>
      <c r="E81" s="53">
        <v>0</v>
      </c>
      <c r="F81" s="63">
        <v>0</v>
      </c>
      <c r="G81" s="64">
        <f t="shared" si="55"/>
        <v>894952</v>
      </c>
      <c r="H81" s="40">
        <v>652286</v>
      </c>
      <c r="I81" s="40">
        <f t="shared" si="56"/>
        <v>0</v>
      </c>
      <c r="J81" s="53">
        <v>894952</v>
      </c>
      <c r="K81" s="53">
        <v>0</v>
      </c>
      <c r="L81" s="53">
        <v>0</v>
      </c>
      <c r="M81" s="63">
        <v>0</v>
      </c>
      <c r="N81" s="64">
        <f t="shared" si="45"/>
        <v>894952</v>
      </c>
      <c r="O81" s="22">
        <v>0</v>
      </c>
      <c r="P81" s="22">
        <v>0</v>
      </c>
    </row>
    <row r="82" spans="1:16" ht="22.5" x14ac:dyDescent="0.25">
      <c r="A82" s="61">
        <v>722516</v>
      </c>
      <c r="B82" s="62" t="s">
        <v>70</v>
      </c>
      <c r="C82" s="53">
        <v>98912</v>
      </c>
      <c r="D82" s="53">
        <v>0</v>
      </c>
      <c r="E82" s="53">
        <v>0</v>
      </c>
      <c r="F82" s="63">
        <v>0</v>
      </c>
      <c r="G82" s="64">
        <f t="shared" si="55"/>
        <v>98912</v>
      </c>
      <c r="H82" s="40">
        <v>112070</v>
      </c>
      <c r="I82" s="40">
        <f t="shared" si="56"/>
        <v>13158</v>
      </c>
      <c r="J82" s="53">
        <v>112070</v>
      </c>
      <c r="K82" s="53">
        <v>0</v>
      </c>
      <c r="L82" s="53">
        <v>0</v>
      </c>
      <c r="M82" s="63">
        <v>0</v>
      </c>
      <c r="N82" s="64">
        <f t="shared" si="45"/>
        <v>112070</v>
      </c>
      <c r="O82" s="22">
        <v>0</v>
      </c>
      <c r="P82" s="22">
        <v>0</v>
      </c>
    </row>
    <row r="83" spans="1:16" ht="33.75" x14ac:dyDescent="0.25">
      <c r="A83" s="61">
        <v>722517</v>
      </c>
      <c r="B83" s="62" t="s">
        <v>71</v>
      </c>
      <c r="C83" s="53">
        <v>162540</v>
      </c>
      <c r="D83" s="53">
        <v>0</v>
      </c>
      <c r="E83" s="53">
        <v>0</v>
      </c>
      <c r="F83" s="63">
        <v>0</v>
      </c>
      <c r="G83" s="64">
        <f t="shared" si="55"/>
        <v>162540</v>
      </c>
      <c r="H83" s="40">
        <v>125791</v>
      </c>
      <c r="I83" s="40">
        <f t="shared" si="56"/>
        <v>0</v>
      </c>
      <c r="J83" s="53">
        <v>162540</v>
      </c>
      <c r="K83" s="53">
        <v>0</v>
      </c>
      <c r="L83" s="53">
        <v>0</v>
      </c>
      <c r="M83" s="63">
        <v>0</v>
      </c>
      <c r="N83" s="64">
        <f t="shared" si="45"/>
        <v>162540</v>
      </c>
      <c r="O83" s="22">
        <v>0</v>
      </c>
      <c r="P83" s="22">
        <v>0</v>
      </c>
    </row>
    <row r="84" spans="1:16" ht="22.5" x14ac:dyDescent="0.25">
      <c r="A84" s="61">
        <v>722518</v>
      </c>
      <c r="B84" s="62" t="s">
        <v>72</v>
      </c>
      <c r="C84" s="53">
        <v>0</v>
      </c>
      <c r="D84" s="53">
        <v>0</v>
      </c>
      <c r="E84" s="53">
        <v>300000</v>
      </c>
      <c r="F84" s="63">
        <v>0</v>
      </c>
      <c r="G84" s="64">
        <f t="shared" si="55"/>
        <v>300000</v>
      </c>
      <c r="H84" s="40">
        <v>116781</v>
      </c>
      <c r="I84" s="40">
        <f t="shared" si="56"/>
        <v>0</v>
      </c>
      <c r="J84" s="53">
        <v>0</v>
      </c>
      <c r="K84" s="53">
        <v>0</v>
      </c>
      <c r="L84" s="112">
        <v>300000</v>
      </c>
      <c r="M84" s="63">
        <v>0</v>
      </c>
      <c r="N84" s="64">
        <f t="shared" si="45"/>
        <v>300000</v>
      </c>
      <c r="O84" s="22">
        <f t="shared" si="40"/>
        <v>38.927</v>
      </c>
      <c r="P84" s="22">
        <f t="shared" si="22"/>
        <v>100</v>
      </c>
    </row>
    <row r="85" spans="1:16" ht="22.5" x14ac:dyDescent="0.25">
      <c r="A85" s="61">
        <v>722519</v>
      </c>
      <c r="B85" s="62" t="s">
        <v>73</v>
      </c>
      <c r="C85" s="53">
        <v>10111</v>
      </c>
      <c r="D85" s="53">
        <v>0</v>
      </c>
      <c r="E85" s="53">
        <v>0</v>
      </c>
      <c r="F85" s="63">
        <v>0</v>
      </c>
      <c r="G85" s="64">
        <f t="shared" si="55"/>
        <v>10111</v>
      </c>
      <c r="H85" s="40">
        <v>7955</v>
      </c>
      <c r="I85" s="40">
        <f t="shared" si="56"/>
        <v>0</v>
      </c>
      <c r="J85" s="53">
        <v>10111</v>
      </c>
      <c r="K85" s="53">
        <v>0</v>
      </c>
      <c r="L85" s="53">
        <v>0</v>
      </c>
      <c r="M85" s="63">
        <v>0</v>
      </c>
      <c r="N85" s="64">
        <f t="shared" ref="N85:N86" si="57">SUM(J85:M85)</f>
        <v>10111</v>
      </c>
      <c r="O85" s="22">
        <v>0</v>
      </c>
      <c r="P85" s="22">
        <v>0</v>
      </c>
    </row>
    <row r="86" spans="1:16" x14ac:dyDescent="0.25">
      <c r="A86" s="30">
        <v>722521</v>
      </c>
      <c r="B86" s="52" t="s">
        <v>74</v>
      </c>
      <c r="C86" s="32">
        <v>0</v>
      </c>
      <c r="D86" s="32">
        <v>0</v>
      </c>
      <c r="E86" s="53">
        <v>0</v>
      </c>
      <c r="F86" s="33">
        <v>0</v>
      </c>
      <c r="G86" s="34">
        <f t="shared" si="55"/>
        <v>0</v>
      </c>
      <c r="H86" s="40">
        <v>0</v>
      </c>
      <c r="I86" s="40">
        <f t="shared" si="56"/>
        <v>0</v>
      </c>
      <c r="J86" s="32">
        <v>0</v>
      </c>
      <c r="K86" s="32">
        <v>0</v>
      </c>
      <c r="L86" s="53">
        <v>0</v>
      </c>
      <c r="M86" s="33">
        <v>0</v>
      </c>
      <c r="N86" s="34">
        <f t="shared" si="57"/>
        <v>0</v>
      </c>
      <c r="O86" s="22">
        <v>0</v>
      </c>
      <c r="P86" s="22">
        <v>0</v>
      </c>
    </row>
    <row r="87" spans="1:16" ht="22.5" x14ac:dyDescent="0.25">
      <c r="A87" s="30">
        <v>722541</v>
      </c>
      <c r="B87" s="52" t="s">
        <v>75</v>
      </c>
      <c r="C87" s="32">
        <v>22759</v>
      </c>
      <c r="D87" s="32">
        <v>0</v>
      </c>
      <c r="E87" s="53">
        <v>0</v>
      </c>
      <c r="F87" s="33">
        <v>0</v>
      </c>
      <c r="G87" s="34">
        <f t="shared" si="55"/>
        <v>22759</v>
      </c>
      <c r="H87" s="40">
        <v>13589</v>
      </c>
      <c r="I87" s="40">
        <f t="shared" si="56"/>
        <v>0</v>
      </c>
      <c r="J87" s="32">
        <v>22759</v>
      </c>
      <c r="K87" s="32">
        <v>0</v>
      </c>
      <c r="L87" s="53">
        <v>0</v>
      </c>
      <c r="M87" s="33">
        <v>0</v>
      </c>
      <c r="N87" s="34">
        <f t="shared" ref="N87:N88" si="58">SUM(J87:M87)</f>
        <v>22759</v>
      </c>
      <c r="O87" s="22">
        <v>0</v>
      </c>
      <c r="P87" s="22">
        <v>0</v>
      </c>
    </row>
    <row r="88" spans="1:16" ht="22.5" x14ac:dyDescent="0.25">
      <c r="A88" s="30">
        <v>722542</v>
      </c>
      <c r="B88" s="52" t="s">
        <v>76</v>
      </c>
      <c r="C88" s="32">
        <v>0</v>
      </c>
      <c r="D88" s="53">
        <v>0</v>
      </c>
      <c r="E88" s="53">
        <v>0</v>
      </c>
      <c r="F88" s="33">
        <v>0</v>
      </c>
      <c r="G88" s="34">
        <f t="shared" si="55"/>
        <v>0</v>
      </c>
      <c r="H88" s="40">
        <v>0</v>
      </c>
      <c r="I88" s="40">
        <f t="shared" si="56"/>
        <v>0</v>
      </c>
      <c r="J88" s="32">
        <v>0</v>
      </c>
      <c r="K88" s="53">
        <v>0</v>
      </c>
      <c r="L88" s="53">
        <v>0</v>
      </c>
      <c r="M88" s="33">
        <v>0</v>
      </c>
      <c r="N88" s="34">
        <f t="shared" si="58"/>
        <v>0</v>
      </c>
      <c r="O88" s="22">
        <v>0</v>
      </c>
      <c r="P88" s="22">
        <v>0</v>
      </c>
    </row>
    <row r="89" spans="1:16" x14ac:dyDescent="0.25">
      <c r="A89" s="30">
        <v>722561</v>
      </c>
      <c r="B89" s="52" t="s">
        <v>77</v>
      </c>
      <c r="C89" s="32">
        <v>0</v>
      </c>
      <c r="D89" s="53">
        <v>0</v>
      </c>
      <c r="E89" s="53">
        <v>0</v>
      </c>
      <c r="F89" s="33">
        <v>0</v>
      </c>
      <c r="G89" s="34">
        <f>SUM(C89:F89)</f>
        <v>0</v>
      </c>
      <c r="H89" s="40">
        <v>0</v>
      </c>
      <c r="I89" s="40">
        <f t="shared" si="56"/>
        <v>0</v>
      </c>
      <c r="J89" s="32">
        <v>0</v>
      </c>
      <c r="K89" s="53">
        <v>0</v>
      </c>
      <c r="L89" s="53">
        <v>0</v>
      </c>
      <c r="M89" s="33">
        <v>0</v>
      </c>
      <c r="N89" s="34">
        <f>SUM(J89:M89)</f>
        <v>0</v>
      </c>
      <c r="O89" s="22">
        <v>0</v>
      </c>
      <c r="P89" s="22">
        <v>0</v>
      </c>
    </row>
    <row r="90" spans="1:16" ht="22.5" x14ac:dyDescent="0.25">
      <c r="A90" s="30">
        <v>722562</v>
      </c>
      <c r="B90" s="52" t="s">
        <v>78</v>
      </c>
      <c r="C90" s="32">
        <v>2235</v>
      </c>
      <c r="D90" s="32">
        <v>0</v>
      </c>
      <c r="E90" s="53">
        <v>0</v>
      </c>
      <c r="F90" s="33">
        <v>0</v>
      </c>
      <c r="G90" s="34">
        <f>SUM(C90:F90)</f>
        <v>2235</v>
      </c>
      <c r="H90" s="40">
        <v>0</v>
      </c>
      <c r="I90" s="40">
        <f t="shared" si="56"/>
        <v>0</v>
      </c>
      <c r="J90" s="32">
        <v>2235</v>
      </c>
      <c r="K90" s="32">
        <v>0</v>
      </c>
      <c r="L90" s="53">
        <v>0</v>
      </c>
      <c r="M90" s="33">
        <v>0</v>
      </c>
      <c r="N90" s="34">
        <f>SUM(J90:M90)</f>
        <v>2235</v>
      </c>
      <c r="O90" s="22">
        <f t="shared" si="40"/>
        <v>0</v>
      </c>
      <c r="P90" s="22">
        <f t="shared" si="22"/>
        <v>100</v>
      </c>
    </row>
    <row r="91" spans="1:16" ht="33.75" x14ac:dyDescent="0.25">
      <c r="A91" s="61">
        <v>722563</v>
      </c>
      <c r="B91" s="62" t="s">
        <v>79</v>
      </c>
      <c r="C91" s="32">
        <v>1291</v>
      </c>
      <c r="D91" s="32">
        <v>0</v>
      </c>
      <c r="E91" s="53">
        <v>0</v>
      </c>
      <c r="F91" s="63">
        <v>0</v>
      </c>
      <c r="G91" s="64">
        <f t="shared" ref="G91" si="59">SUM(C91:F91)</f>
        <v>1291</v>
      </c>
      <c r="H91" s="40">
        <v>0</v>
      </c>
      <c r="I91" s="40">
        <f t="shared" si="56"/>
        <v>0</v>
      </c>
      <c r="J91" s="32">
        <v>1291</v>
      </c>
      <c r="K91" s="32">
        <v>0</v>
      </c>
      <c r="L91" s="53">
        <v>0</v>
      </c>
      <c r="M91" s="63">
        <v>0</v>
      </c>
      <c r="N91" s="64">
        <f t="shared" ref="N91" si="60">SUM(J91:M91)</f>
        <v>1291</v>
      </c>
      <c r="O91" s="22">
        <f t="shared" si="40"/>
        <v>0</v>
      </c>
      <c r="P91" s="22">
        <f t="shared" si="22"/>
        <v>100</v>
      </c>
    </row>
    <row r="92" spans="1:16" x14ac:dyDescent="0.25">
      <c r="A92" s="30">
        <v>722570</v>
      </c>
      <c r="B92" s="52" t="s">
        <v>80</v>
      </c>
      <c r="C92" s="32">
        <v>225</v>
      </c>
      <c r="D92" s="32">
        <v>0</v>
      </c>
      <c r="E92" s="53">
        <v>0</v>
      </c>
      <c r="F92" s="33">
        <v>0</v>
      </c>
      <c r="G92" s="34">
        <f>SUM(C92:F92)</f>
        <v>225</v>
      </c>
      <c r="H92" s="40">
        <v>1033</v>
      </c>
      <c r="I92" s="40">
        <f t="shared" si="56"/>
        <v>808</v>
      </c>
      <c r="J92" s="32">
        <v>1033</v>
      </c>
      <c r="K92" s="32">
        <v>0</v>
      </c>
      <c r="L92" s="53">
        <v>0</v>
      </c>
      <c r="M92" s="33">
        <v>0</v>
      </c>
      <c r="N92" s="34">
        <f>SUM(J92:M92)</f>
        <v>1033</v>
      </c>
      <c r="O92" s="22">
        <f t="shared" si="40"/>
        <v>459.11111111111109</v>
      </c>
      <c r="P92" s="22">
        <f t="shared" si="22"/>
        <v>459.11111111111109</v>
      </c>
    </row>
    <row r="93" spans="1:16" ht="33.75" x14ac:dyDescent="0.25">
      <c r="A93" s="61">
        <v>722581</v>
      </c>
      <c r="B93" s="62" t="s">
        <v>79</v>
      </c>
      <c r="C93" s="32">
        <v>0</v>
      </c>
      <c r="D93" s="32">
        <v>0</v>
      </c>
      <c r="E93" s="53">
        <v>11142500</v>
      </c>
      <c r="F93" s="63">
        <v>0</v>
      </c>
      <c r="G93" s="64">
        <f t="shared" ref="G93:G97" si="61">SUM(C93:F93)</f>
        <v>11142500</v>
      </c>
      <c r="H93" s="40">
        <v>2466196</v>
      </c>
      <c r="I93" s="40">
        <f t="shared" si="56"/>
        <v>155812</v>
      </c>
      <c r="J93" s="32">
        <v>0</v>
      </c>
      <c r="K93" s="32">
        <v>0</v>
      </c>
      <c r="L93" s="112">
        <v>11298312</v>
      </c>
      <c r="M93" s="63">
        <v>0</v>
      </c>
      <c r="N93" s="64">
        <f t="shared" si="45"/>
        <v>11298312</v>
      </c>
      <c r="O93" s="22">
        <f t="shared" si="40"/>
        <v>22.133237603769352</v>
      </c>
      <c r="P93" s="22">
        <f t="shared" si="22"/>
        <v>101.39835763966794</v>
      </c>
    </row>
    <row r="94" spans="1:16" ht="56.25" x14ac:dyDescent="0.25">
      <c r="A94" s="61">
        <v>722582</v>
      </c>
      <c r="B94" s="62" t="s">
        <v>81</v>
      </c>
      <c r="C94" s="32">
        <v>0</v>
      </c>
      <c r="D94" s="32">
        <v>0</v>
      </c>
      <c r="E94" s="53">
        <v>190000</v>
      </c>
      <c r="F94" s="63">
        <v>0</v>
      </c>
      <c r="G94" s="64">
        <f t="shared" si="61"/>
        <v>190000</v>
      </c>
      <c r="H94" s="40">
        <v>173524</v>
      </c>
      <c r="I94" s="40">
        <f t="shared" si="56"/>
        <v>0</v>
      </c>
      <c r="J94" s="32">
        <v>0</v>
      </c>
      <c r="K94" s="32">
        <v>0</v>
      </c>
      <c r="L94" s="112">
        <v>190000</v>
      </c>
      <c r="M94" s="63">
        <v>0</v>
      </c>
      <c r="N94" s="64">
        <f t="shared" si="45"/>
        <v>190000</v>
      </c>
      <c r="O94" s="22">
        <f t="shared" si="40"/>
        <v>91.328421052631583</v>
      </c>
      <c r="P94" s="22">
        <f t="shared" si="22"/>
        <v>100</v>
      </c>
    </row>
    <row r="95" spans="1:16" ht="33.75" x14ac:dyDescent="0.25">
      <c r="A95" s="61">
        <v>722583</v>
      </c>
      <c r="B95" s="62" t="s">
        <v>82</v>
      </c>
      <c r="C95" s="32">
        <v>19775</v>
      </c>
      <c r="D95" s="32">
        <v>0</v>
      </c>
      <c r="E95" s="53">
        <v>0</v>
      </c>
      <c r="F95" s="63">
        <v>0</v>
      </c>
      <c r="G95" s="64">
        <f t="shared" si="61"/>
        <v>19775</v>
      </c>
      <c r="H95" s="40">
        <v>11862</v>
      </c>
      <c r="I95" s="40">
        <f t="shared" si="56"/>
        <v>0</v>
      </c>
      <c r="J95" s="32">
        <v>19775</v>
      </c>
      <c r="K95" s="32">
        <v>0</v>
      </c>
      <c r="L95" s="53">
        <v>0</v>
      </c>
      <c r="M95" s="63">
        <v>0</v>
      </c>
      <c r="N95" s="64">
        <f t="shared" si="45"/>
        <v>19775</v>
      </c>
      <c r="O95" s="22">
        <f t="shared" si="40"/>
        <v>59.984829329962075</v>
      </c>
      <c r="P95" s="22">
        <f t="shared" si="22"/>
        <v>100</v>
      </c>
    </row>
    <row r="96" spans="1:16" ht="33.75" x14ac:dyDescent="0.25">
      <c r="A96" s="61">
        <v>722584</v>
      </c>
      <c r="B96" s="62" t="s">
        <v>83</v>
      </c>
      <c r="C96" s="53">
        <v>0</v>
      </c>
      <c r="D96" s="53">
        <v>0</v>
      </c>
      <c r="E96" s="53">
        <v>175100</v>
      </c>
      <c r="F96" s="63">
        <v>0</v>
      </c>
      <c r="G96" s="64">
        <f t="shared" si="61"/>
        <v>175100</v>
      </c>
      <c r="H96" s="40">
        <v>17170</v>
      </c>
      <c r="I96" s="40">
        <f t="shared" si="56"/>
        <v>0</v>
      </c>
      <c r="J96" s="53">
        <v>0</v>
      </c>
      <c r="K96" s="53">
        <v>0</v>
      </c>
      <c r="L96" s="112">
        <v>175100</v>
      </c>
      <c r="M96" s="63">
        <v>0</v>
      </c>
      <c r="N96" s="64">
        <f t="shared" si="45"/>
        <v>175100</v>
      </c>
      <c r="O96" s="22">
        <f t="shared" si="40"/>
        <v>9.8058252427184467</v>
      </c>
      <c r="P96" s="22">
        <f t="shared" si="22"/>
        <v>100</v>
      </c>
    </row>
    <row r="97" spans="1:16" ht="22.5" x14ac:dyDescent="0.25">
      <c r="A97" s="61">
        <v>722585</v>
      </c>
      <c r="B97" s="62" t="s">
        <v>84</v>
      </c>
      <c r="C97" s="32">
        <v>0</v>
      </c>
      <c r="D97" s="32">
        <v>0</v>
      </c>
      <c r="E97" s="53">
        <v>15000</v>
      </c>
      <c r="F97" s="33">
        <v>0</v>
      </c>
      <c r="G97" s="34">
        <f t="shared" si="61"/>
        <v>15000</v>
      </c>
      <c r="H97" s="40">
        <v>5020</v>
      </c>
      <c r="I97" s="40">
        <f t="shared" si="56"/>
        <v>0</v>
      </c>
      <c r="J97" s="32">
        <v>0</v>
      </c>
      <c r="K97" s="32">
        <v>0</v>
      </c>
      <c r="L97" s="112">
        <v>15000</v>
      </c>
      <c r="M97" s="33">
        <v>0</v>
      </c>
      <c r="N97" s="34">
        <f t="shared" si="45"/>
        <v>15000</v>
      </c>
      <c r="O97" s="22">
        <v>0</v>
      </c>
      <c r="P97" s="22">
        <v>0</v>
      </c>
    </row>
    <row r="98" spans="1:16" ht="22.5" x14ac:dyDescent="0.25">
      <c r="A98" s="61">
        <v>722586</v>
      </c>
      <c r="B98" s="62" t="s">
        <v>85</v>
      </c>
      <c r="C98" s="53">
        <v>0</v>
      </c>
      <c r="D98" s="53">
        <v>0</v>
      </c>
      <c r="E98" s="53">
        <v>30000</v>
      </c>
      <c r="F98" s="63">
        <v>0</v>
      </c>
      <c r="G98" s="64">
        <f>SUM(C98:F98)</f>
        <v>30000</v>
      </c>
      <c r="H98" s="40">
        <v>1403</v>
      </c>
      <c r="I98" s="40">
        <f t="shared" si="56"/>
        <v>0</v>
      </c>
      <c r="J98" s="53">
        <v>0</v>
      </c>
      <c r="K98" s="53">
        <v>0</v>
      </c>
      <c r="L98" s="112">
        <v>30000</v>
      </c>
      <c r="M98" s="63">
        <v>0</v>
      </c>
      <c r="N98" s="64">
        <f>SUM(J98:M98)</f>
        <v>30000</v>
      </c>
      <c r="O98" s="22">
        <v>0</v>
      </c>
      <c r="P98" s="22">
        <v>0</v>
      </c>
    </row>
    <row r="99" spans="1:16" x14ac:dyDescent="0.25">
      <c r="A99" s="61">
        <v>722591</v>
      </c>
      <c r="B99" s="62" t="s">
        <v>86</v>
      </c>
      <c r="C99" s="32">
        <v>0</v>
      </c>
      <c r="D99" s="32">
        <v>0</v>
      </c>
      <c r="E99" s="53">
        <v>173000</v>
      </c>
      <c r="F99" s="33">
        <v>0</v>
      </c>
      <c r="G99" s="34">
        <f>SUM(C99:F99)</f>
        <v>173000</v>
      </c>
      <c r="H99" s="40">
        <v>649876</v>
      </c>
      <c r="I99" s="40">
        <f t="shared" si="56"/>
        <v>476876</v>
      </c>
      <c r="J99" s="32">
        <v>470876</v>
      </c>
      <c r="K99" s="32">
        <v>0</v>
      </c>
      <c r="L99" s="112">
        <f>126000+17000+36000</f>
        <v>179000</v>
      </c>
      <c r="M99" s="33">
        <v>0</v>
      </c>
      <c r="N99" s="34">
        <f>SUM(J99:M99)</f>
        <v>649876</v>
      </c>
      <c r="O99" s="22">
        <f t="shared" si="40"/>
        <v>375.6508670520231</v>
      </c>
      <c r="P99" s="22">
        <f t="shared" si="22"/>
        <v>375.6508670520231</v>
      </c>
    </row>
    <row r="100" spans="1:16" x14ac:dyDescent="0.25">
      <c r="A100" s="61">
        <v>722594</v>
      </c>
      <c r="B100" s="62" t="s">
        <v>87</v>
      </c>
      <c r="C100" s="32">
        <v>23189</v>
      </c>
      <c r="D100" s="32">
        <v>0</v>
      </c>
      <c r="E100" s="53">
        <v>0</v>
      </c>
      <c r="F100" s="33">
        <v>0</v>
      </c>
      <c r="G100" s="34">
        <f t="shared" ref="G100:G103" si="62">SUM(C100:F100)</f>
        <v>23189</v>
      </c>
      <c r="H100" s="40">
        <v>16451</v>
      </c>
      <c r="I100" s="40">
        <f t="shared" si="56"/>
        <v>0</v>
      </c>
      <c r="J100" s="32">
        <v>23189</v>
      </c>
      <c r="K100" s="32">
        <v>0</v>
      </c>
      <c r="L100" s="53">
        <v>0</v>
      </c>
      <c r="M100" s="33">
        <v>0</v>
      </c>
      <c r="N100" s="34">
        <f t="shared" ref="N100:N102" si="63">SUM(J100:M100)</f>
        <v>23189</v>
      </c>
      <c r="O100" s="22">
        <v>0</v>
      </c>
      <c r="P100" s="22">
        <v>0</v>
      </c>
    </row>
    <row r="101" spans="1:16" x14ac:dyDescent="0.25">
      <c r="A101" s="61">
        <v>722595</v>
      </c>
      <c r="B101" s="62" t="s">
        <v>88</v>
      </c>
      <c r="C101" s="32">
        <v>2547</v>
      </c>
      <c r="D101" s="32">
        <v>0</v>
      </c>
      <c r="E101" s="53">
        <v>0</v>
      </c>
      <c r="F101" s="33">
        <v>0</v>
      </c>
      <c r="G101" s="34">
        <f t="shared" si="62"/>
        <v>2547</v>
      </c>
      <c r="H101" s="40">
        <v>1568</v>
      </c>
      <c r="I101" s="40">
        <f t="shared" si="56"/>
        <v>0</v>
      </c>
      <c r="J101" s="32">
        <v>2547</v>
      </c>
      <c r="K101" s="32">
        <v>0</v>
      </c>
      <c r="L101" s="53">
        <v>0</v>
      </c>
      <c r="M101" s="33">
        <v>0</v>
      </c>
      <c r="N101" s="34">
        <f t="shared" si="63"/>
        <v>2547</v>
      </c>
      <c r="O101" s="22">
        <v>0</v>
      </c>
      <c r="P101" s="22">
        <v>0</v>
      </c>
    </row>
    <row r="102" spans="1:16" x14ac:dyDescent="0.25">
      <c r="A102" s="61">
        <v>722596</v>
      </c>
      <c r="B102" s="62" t="s">
        <v>89</v>
      </c>
      <c r="C102" s="32">
        <v>5721</v>
      </c>
      <c r="D102" s="32">
        <v>0</v>
      </c>
      <c r="E102" s="53">
        <v>0</v>
      </c>
      <c r="F102" s="33">
        <v>0</v>
      </c>
      <c r="G102" s="34">
        <f t="shared" si="62"/>
        <v>5721</v>
      </c>
      <c r="H102" s="40">
        <v>3160</v>
      </c>
      <c r="I102" s="40">
        <f t="shared" si="56"/>
        <v>0</v>
      </c>
      <c r="J102" s="32">
        <v>5721</v>
      </c>
      <c r="K102" s="32">
        <v>0</v>
      </c>
      <c r="L102" s="53">
        <v>0</v>
      </c>
      <c r="M102" s="33">
        <v>0</v>
      </c>
      <c r="N102" s="34">
        <f t="shared" si="63"/>
        <v>5721</v>
      </c>
      <c r="O102" s="22">
        <v>0</v>
      </c>
      <c r="P102" s="22">
        <v>0</v>
      </c>
    </row>
    <row r="103" spans="1:16" ht="33.75" x14ac:dyDescent="0.25">
      <c r="A103" s="61">
        <v>722597</v>
      </c>
      <c r="B103" s="62" t="s">
        <v>90</v>
      </c>
      <c r="C103" s="32">
        <v>0</v>
      </c>
      <c r="D103" s="32">
        <v>0</v>
      </c>
      <c r="E103" s="53">
        <v>621000</v>
      </c>
      <c r="F103" s="33">
        <v>0</v>
      </c>
      <c r="G103" s="34">
        <f t="shared" si="62"/>
        <v>621000</v>
      </c>
      <c r="H103" s="40">
        <v>659923</v>
      </c>
      <c r="I103" s="40">
        <f t="shared" si="56"/>
        <v>38923</v>
      </c>
      <c r="J103" s="32">
        <v>44923</v>
      </c>
      <c r="K103" s="32">
        <v>0</v>
      </c>
      <c r="L103" s="112">
        <v>615000</v>
      </c>
      <c r="M103" s="33">
        <v>0</v>
      </c>
      <c r="N103" s="34">
        <f t="shared" si="45"/>
        <v>659923</v>
      </c>
      <c r="O103" s="22">
        <f t="shared" si="40"/>
        <v>106.26779388083736</v>
      </c>
      <c r="P103" s="22">
        <f t="shared" si="22"/>
        <v>106.26779388083736</v>
      </c>
    </row>
    <row r="104" spans="1:16" x14ac:dyDescent="0.25">
      <c r="A104" s="61">
        <v>722598</v>
      </c>
      <c r="B104" s="62" t="s">
        <v>91</v>
      </c>
      <c r="C104" s="53">
        <v>2250033</v>
      </c>
      <c r="D104" s="53">
        <v>0</v>
      </c>
      <c r="E104" s="53">
        <v>1901750</v>
      </c>
      <c r="F104" s="63">
        <v>0</v>
      </c>
      <c r="G104" s="64">
        <f>SUM(C104:F104)</f>
        <v>4151783</v>
      </c>
      <c r="H104" s="40">
        <v>492470</v>
      </c>
      <c r="I104" s="40">
        <f t="shared" si="56"/>
        <v>-3495156</v>
      </c>
      <c r="J104" s="53">
        <v>656627</v>
      </c>
      <c r="K104" s="53">
        <v>0</v>
      </c>
      <c r="L104" s="53">
        <v>0</v>
      </c>
      <c r="M104" s="63">
        <v>0</v>
      </c>
      <c r="N104" s="64">
        <f>SUM(J104:M104)</f>
        <v>656627</v>
      </c>
      <c r="O104" s="22">
        <f t="shared" si="40"/>
        <v>11.861650765466306</v>
      </c>
      <c r="P104" s="22">
        <f t="shared" ref="P104:P118" si="64">N104/G104*100</f>
        <v>15.81554238263416</v>
      </c>
    </row>
    <row r="105" spans="1:16" x14ac:dyDescent="0.25">
      <c r="A105" s="61">
        <v>722599</v>
      </c>
      <c r="B105" s="62" t="s">
        <v>92</v>
      </c>
      <c r="C105" s="53">
        <v>13259341</v>
      </c>
      <c r="D105" s="64">
        <v>0</v>
      </c>
      <c r="E105" s="53">
        <v>1120693</v>
      </c>
      <c r="F105" s="65">
        <v>0</v>
      </c>
      <c r="G105" s="64">
        <f>SUM(C105:F105)</f>
        <v>14380034</v>
      </c>
      <c r="H105" s="40">
        <v>13176361</v>
      </c>
      <c r="I105" s="40">
        <f t="shared" si="56"/>
        <v>0</v>
      </c>
      <c r="J105" s="53">
        <v>14380034</v>
      </c>
      <c r="K105" s="64">
        <v>0</v>
      </c>
      <c r="L105" s="53">
        <v>0</v>
      </c>
      <c r="M105" s="65">
        <v>0</v>
      </c>
      <c r="N105" s="64">
        <f>SUM(J105:M105)</f>
        <v>14380034</v>
      </c>
      <c r="O105" s="22">
        <f t="shared" si="40"/>
        <v>91.629553866145244</v>
      </c>
      <c r="P105" s="22">
        <f t="shared" si="64"/>
        <v>100</v>
      </c>
    </row>
    <row r="106" spans="1:16" ht="22.5" x14ac:dyDescent="0.25">
      <c r="A106" s="54">
        <v>7226</v>
      </c>
      <c r="B106" s="55" t="s">
        <v>93</v>
      </c>
      <c r="C106" s="56">
        <f>SUM(C107:C112)</f>
        <v>14493589</v>
      </c>
      <c r="D106" s="56">
        <f t="shared" ref="D106" si="65">SUM(D107:D112)</f>
        <v>334000</v>
      </c>
      <c r="E106" s="56">
        <f>SUM(E107:E112)</f>
        <v>1739100</v>
      </c>
      <c r="F106" s="57">
        <f t="shared" ref="F106" si="66">SUM(F107:F112)</f>
        <v>0</v>
      </c>
      <c r="G106" s="58">
        <f>SUM(C106:F106)</f>
        <v>16566689</v>
      </c>
      <c r="H106" s="59">
        <f>SUM(H107:H112)</f>
        <v>14983725</v>
      </c>
      <c r="I106" s="59">
        <f>SUM(I107:I112)</f>
        <v>2375788</v>
      </c>
      <c r="J106" s="56">
        <f>SUM(J107:J112)</f>
        <v>16857377</v>
      </c>
      <c r="K106" s="56">
        <f t="shared" ref="K106:M106" si="67">SUM(K107:K112)</f>
        <v>346000</v>
      </c>
      <c r="L106" s="56">
        <f>SUM(L107:L112)</f>
        <v>1739100</v>
      </c>
      <c r="M106" s="57">
        <f t="shared" si="67"/>
        <v>0</v>
      </c>
      <c r="N106" s="58">
        <f>SUM(J106:M106)</f>
        <v>18942477</v>
      </c>
      <c r="O106" s="22">
        <f t="shared" si="40"/>
        <v>90.444898192994387</v>
      </c>
      <c r="P106" s="22">
        <f t="shared" si="64"/>
        <v>114.34075330320982</v>
      </c>
    </row>
    <row r="107" spans="1:16" x14ac:dyDescent="0.25">
      <c r="A107" s="30">
        <v>722611</v>
      </c>
      <c r="B107" s="52" t="s">
        <v>94</v>
      </c>
      <c r="C107" s="32">
        <v>90872</v>
      </c>
      <c r="D107" s="32">
        <v>0</v>
      </c>
      <c r="E107" s="32">
        <v>0</v>
      </c>
      <c r="F107" s="33">
        <v>0</v>
      </c>
      <c r="G107" s="34">
        <f t="shared" ref="G107:G109" si="68">SUM(C107:F107)</f>
        <v>90872</v>
      </c>
      <c r="H107" s="40">
        <v>53725</v>
      </c>
      <c r="I107" s="40">
        <f t="shared" ref="I107:I112" si="69">N107-G107</f>
        <v>0</v>
      </c>
      <c r="J107" s="32">
        <v>90872</v>
      </c>
      <c r="K107" s="32">
        <v>0</v>
      </c>
      <c r="L107" s="32">
        <v>0</v>
      </c>
      <c r="M107" s="33">
        <v>0</v>
      </c>
      <c r="N107" s="34">
        <f t="shared" si="45"/>
        <v>90872</v>
      </c>
      <c r="O107" s="22">
        <f t="shared" si="40"/>
        <v>59.121621621621621</v>
      </c>
      <c r="P107" s="22">
        <f t="shared" si="64"/>
        <v>100</v>
      </c>
    </row>
    <row r="108" spans="1:16" x14ac:dyDescent="0.25">
      <c r="A108" s="61">
        <v>722612</v>
      </c>
      <c r="B108" s="62" t="s">
        <v>95</v>
      </c>
      <c r="C108" s="53">
        <v>0</v>
      </c>
      <c r="D108" s="53">
        <v>0</v>
      </c>
      <c r="E108" s="53">
        <v>150600</v>
      </c>
      <c r="F108" s="63">
        <v>0</v>
      </c>
      <c r="G108" s="64">
        <f t="shared" si="68"/>
        <v>150600</v>
      </c>
      <c r="H108" s="40">
        <v>1401030</v>
      </c>
      <c r="I108" s="40">
        <f t="shared" si="69"/>
        <v>1250430</v>
      </c>
      <c r="J108" s="53">
        <v>1250430</v>
      </c>
      <c r="K108" s="53">
        <v>0</v>
      </c>
      <c r="L108" s="112">
        <f>50000+100600</f>
        <v>150600</v>
      </c>
      <c r="M108" s="63">
        <v>0</v>
      </c>
      <c r="N108" s="64">
        <f t="shared" si="45"/>
        <v>1401030</v>
      </c>
      <c r="O108" s="22">
        <f t="shared" si="40"/>
        <v>930.29880478087637</v>
      </c>
      <c r="P108" s="22">
        <f t="shared" si="64"/>
        <v>930.29880478087637</v>
      </c>
    </row>
    <row r="109" spans="1:16" x14ac:dyDescent="0.25">
      <c r="A109" s="61">
        <v>722613</v>
      </c>
      <c r="B109" s="62" t="s">
        <v>96</v>
      </c>
      <c r="C109" s="64">
        <v>1979445</v>
      </c>
      <c r="D109" s="53">
        <v>0</v>
      </c>
      <c r="E109" s="53">
        <v>1588500</v>
      </c>
      <c r="F109" s="63">
        <v>0</v>
      </c>
      <c r="G109" s="64">
        <f t="shared" si="68"/>
        <v>3567945</v>
      </c>
      <c r="H109" s="40">
        <v>2415233</v>
      </c>
      <c r="I109" s="40">
        <f t="shared" si="69"/>
        <v>0</v>
      </c>
      <c r="J109" s="64">
        <v>1979445</v>
      </c>
      <c r="K109" s="53">
        <v>0</v>
      </c>
      <c r="L109" s="112">
        <f>888500+700000</f>
        <v>1588500</v>
      </c>
      <c r="M109" s="63">
        <v>0</v>
      </c>
      <c r="N109" s="64">
        <f t="shared" si="45"/>
        <v>3567945</v>
      </c>
      <c r="O109" s="22">
        <v>0</v>
      </c>
      <c r="P109" s="22">
        <v>0</v>
      </c>
    </row>
    <row r="110" spans="1:16" x14ac:dyDescent="0.25">
      <c r="A110" s="61">
        <v>722614</v>
      </c>
      <c r="B110" s="62" t="s">
        <v>97</v>
      </c>
      <c r="C110" s="64">
        <v>67</v>
      </c>
      <c r="D110" s="53">
        <v>0</v>
      </c>
      <c r="E110" s="53">
        <v>0</v>
      </c>
      <c r="F110" s="63">
        <v>0</v>
      </c>
      <c r="G110" s="64">
        <f>SUM(C110:F110)</f>
        <v>67</v>
      </c>
      <c r="H110" s="40">
        <v>0</v>
      </c>
      <c r="I110" s="40">
        <f t="shared" si="69"/>
        <v>0</v>
      </c>
      <c r="J110" s="64">
        <v>67</v>
      </c>
      <c r="K110" s="53">
        <v>0</v>
      </c>
      <c r="L110" s="53">
        <v>0</v>
      </c>
      <c r="M110" s="63">
        <v>0</v>
      </c>
      <c r="N110" s="64">
        <f>SUM(J110:M110)</f>
        <v>67</v>
      </c>
      <c r="O110" s="22"/>
      <c r="P110" s="22"/>
    </row>
    <row r="111" spans="1:16" ht="22.5" x14ac:dyDescent="0.25">
      <c r="A111" s="61">
        <v>722620</v>
      </c>
      <c r="B111" s="62" t="s">
        <v>98</v>
      </c>
      <c r="C111" s="32">
        <v>9626324</v>
      </c>
      <c r="D111" s="32">
        <v>0</v>
      </c>
      <c r="E111" s="53">
        <v>0</v>
      </c>
      <c r="F111" s="63">
        <v>0</v>
      </c>
      <c r="G111" s="64">
        <f>SUM(C111:F111)</f>
        <v>9626324</v>
      </c>
      <c r="H111" s="40">
        <v>6857498</v>
      </c>
      <c r="I111" s="40">
        <f t="shared" si="69"/>
        <v>0</v>
      </c>
      <c r="J111" s="32">
        <v>9626324</v>
      </c>
      <c r="K111" s="32">
        <v>0</v>
      </c>
      <c r="L111" s="53">
        <v>0</v>
      </c>
      <c r="M111" s="63">
        <v>0</v>
      </c>
      <c r="N111" s="64">
        <f>SUM(J111:M111)</f>
        <v>9626324</v>
      </c>
      <c r="O111" s="22">
        <f t="shared" si="40"/>
        <v>71.236933226016504</v>
      </c>
      <c r="P111" s="22">
        <f t="shared" si="64"/>
        <v>100</v>
      </c>
    </row>
    <row r="112" spans="1:16" x14ac:dyDescent="0.25">
      <c r="A112" s="61">
        <v>722631</v>
      </c>
      <c r="B112" s="62" t="s">
        <v>99</v>
      </c>
      <c r="C112" s="53">
        <v>2796881</v>
      </c>
      <c r="D112" s="53">
        <v>334000</v>
      </c>
      <c r="E112" s="53">
        <v>0</v>
      </c>
      <c r="F112" s="63">
        <v>0</v>
      </c>
      <c r="G112" s="64">
        <f t="shared" ref="G112" si="70">SUM(C112:F112)</f>
        <v>3130881</v>
      </c>
      <c r="H112" s="40">
        <v>4256239</v>
      </c>
      <c r="I112" s="40">
        <f t="shared" si="69"/>
        <v>1125358</v>
      </c>
      <c r="J112" s="53">
        <v>3910239</v>
      </c>
      <c r="K112" s="112">
        <f>47000+299000</f>
        <v>346000</v>
      </c>
      <c r="L112" s="53">
        <v>0</v>
      </c>
      <c r="M112" s="63">
        <v>0</v>
      </c>
      <c r="N112" s="64">
        <f t="shared" si="45"/>
        <v>4256239</v>
      </c>
      <c r="O112" s="22">
        <f t="shared" si="40"/>
        <v>135.94381262015386</v>
      </c>
      <c r="P112" s="22">
        <f t="shared" si="64"/>
        <v>135.94381262015386</v>
      </c>
    </row>
    <row r="113" spans="1:16" x14ac:dyDescent="0.25">
      <c r="A113" s="54">
        <v>7227</v>
      </c>
      <c r="B113" s="55" t="s">
        <v>100</v>
      </c>
      <c r="C113" s="56">
        <f t="shared" ref="C113:F113" si="71">SUM(C114)</f>
        <v>12185392</v>
      </c>
      <c r="D113" s="56">
        <f t="shared" si="71"/>
        <v>0</v>
      </c>
      <c r="E113" s="56">
        <f t="shared" si="71"/>
        <v>0</v>
      </c>
      <c r="F113" s="57">
        <f t="shared" si="71"/>
        <v>0</v>
      </c>
      <c r="G113" s="58">
        <f>SUM(C113:F113)</f>
        <v>12185392</v>
      </c>
      <c r="H113" s="59">
        <f>H114</f>
        <v>21901054</v>
      </c>
      <c r="I113" s="59">
        <f t="shared" ref="I113:M113" si="72">SUM(I114)</f>
        <v>13813710</v>
      </c>
      <c r="J113" s="56">
        <f t="shared" si="72"/>
        <v>25999102</v>
      </c>
      <c r="K113" s="56">
        <f t="shared" si="72"/>
        <v>0</v>
      </c>
      <c r="L113" s="56">
        <f t="shared" si="72"/>
        <v>0</v>
      </c>
      <c r="M113" s="57">
        <f t="shared" si="72"/>
        <v>0</v>
      </c>
      <c r="N113" s="58">
        <f>SUM(J113:M113)</f>
        <v>25999102</v>
      </c>
      <c r="O113" s="22">
        <f t="shared" si="40"/>
        <v>179.73204308897078</v>
      </c>
      <c r="P113" s="22">
        <f t="shared" si="64"/>
        <v>213.36286924540465</v>
      </c>
    </row>
    <row r="114" spans="1:16" x14ac:dyDescent="0.25">
      <c r="A114" s="23">
        <v>722790</v>
      </c>
      <c r="B114" s="70" t="s">
        <v>101</v>
      </c>
      <c r="C114" s="25">
        <v>12185392</v>
      </c>
      <c r="D114" s="25">
        <v>0</v>
      </c>
      <c r="E114" s="71">
        <v>0</v>
      </c>
      <c r="F114" s="26">
        <v>0</v>
      </c>
      <c r="G114" s="27">
        <f t="shared" ref="G114" si="73">SUM(C114:F114)</f>
        <v>12185392</v>
      </c>
      <c r="H114" s="66">
        <v>21901054</v>
      </c>
      <c r="I114" s="66">
        <f>N114-G114</f>
        <v>13813710</v>
      </c>
      <c r="J114" s="25">
        <v>25999102</v>
      </c>
      <c r="K114" s="25">
        <v>0</v>
      </c>
      <c r="L114" s="71">
        <v>0</v>
      </c>
      <c r="M114" s="26">
        <v>0</v>
      </c>
      <c r="N114" s="27">
        <f t="shared" si="45"/>
        <v>25999102</v>
      </c>
      <c r="O114" s="29">
        <f t="shared" si="40"/>
        <v>179.73204308897078</v>
      </c>
      <c r="P114" s="29">
        <f t="shared" si="64"/>
        <v>213.36286924540465</v>
      </c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9">
        <v>723</v>
      </c>
      <c r="B116" s="10" t="s">
        <v>102</v>
      </c>
      <c r="C116" s="11">
        <f t="shared" ref="C116:F116" si="74">C117</f>
        <v>15839632</v>
      </c>
      <c r="D116" s="11">
        <f t="shared" si="74"/>
        <v>0</v>
      </c>
      <c r="E116" s="11">
        <f t="shared" si="74"/>
        <v>0</v>
      </c>
      <c r="F116" s="37">
        <f t="shared" si="74"/>
        <v>0</v>
      </c>
      <c r="G116" s="11">
        <f>SUM(C116:F116)</f>
        <v>15839632</v>
      </c>
      <c r="H116" s="14">
        <f>H117</f>
        <v>9955475</v>
      </c>
      <c r="I116" s="14">
        <f>I117</f>
        <v>0</v>
      </c>
      <c r="J116" s="11">
        <f t="shared" ref="I116:M117" si="75">J117</f>
        <v>15839632</v>
      </c>
      <c r="K116" s="11">
        <f t="shared" si="75"/>
        <v>0</v>
      </c>
      <c r="L116" s="11">
        <f t="shared" si="75"/>
        <v>0</v>
      </c>
      <c r="M116" s="37">
        <f t="shared" si="75"/>
        <v>0</v>
      </c>
      <c r="N116" s="11">
        <f>SUM(J116:M116)</f>
        <v>15839632</v>
      </c>
      <c r="O116" s="15">
        <f t="shared" ref="O116:O118" si="76">H116/G116*100</f>
        <v>62.85168115016814</v>
      </c>
      <c r="P116" s="15">
        <f t="shared" si="64"/>
        <v>100</v>
      </c>
    </row>
    <row r="117" spans="1:16" x14ac:dyDescent="0.25">
      <c r="A117" s="16">
        <v>7231</v>
      </c>
      <c r="B117" s="17" t="s">
        <v>103</v>
      </c>
      <c r="C117" s="18">
        <f>C118</f>
        <v>15839632</v>
      </c>
      <c r="D117" s="18">
        <f>D118</f>
        <v>0</v>
      </c>
      <c r="E117" s="18">
        <f>E118</f>
        <v>0</v>
      </c>
      <c r="F117" s="19">
        <f>F118</f>
        <v>0</v>
      </c>
      <c r="G117" s="20">
        <f>SUM(C117:F117)</f>
        <v>15839632</v>
      </c>
      <c r="H117" s="21">
        <f>H118</f>
        <v>9955475</v>
      </c>
      <c r="I117" s="21">
        <f t="shared" si="75"/>
        <v>0</v>
      </c>
      <c r="J117" s="18">
        <f>J118</f>
        <v>15839632</v>
      </c>
      <c r="K117" s="18">
        <f>K118</f>
        <v>0</v>
      </c>
      <c r="L117" s="18">
        <f>L118</f>
        <v>0</v>
      </c>
      <c r="M117" s="19">
        <f>M118</f>
        <v>0</v>
      </c>
      <c r="N117" s="20">
        <f>SUM(J117:M117)</f>
        <v>15839632</v>
      </c>
      <c r="O117" s="22">
        <f t="shared" si="76"/>
        <v>62.85168115016814</v>
      </c>
      <c r="P117" s="22">
        <f t="shared" si="64"/>
        <v>100</v>
      </c>
    </row>
    <row r="118" spans="1:16" x14ac:dyDescent="0.25">
      <c r="A118" s="23">
        <v>723100</v>
      </c>
      <c r="B118" s="70" t="s">
        <v>103</v>
      </c>
      <c r="C118" s="25">
        <v>15839632</v>
      </c>
      <c r="D118" s="25">
        <v>0</v>
      </c>
      <c r="E118" s="25">
        <v>0</v>
      </c>
      <c r="F118" s="26">
        <v>0</v>
      </c>
      <c r="G118" s="27">
        <f>SUM(C118:F118)</f>
        <v>15839632</v>
      </c>
      <c r="H118" s="66">
        <v>9955475</v>
      </c>
      <c r="I118" s="66">
        <f>N118-G118</f>
        <v>0</v>
      </c>
      <c r="J118" s="25">
        <v>15839632</v>
      </c>
      <c r="K118" s="25">
        <v>0</v>
      </c>
      <c r="L118" s="25">
        <v>0</v>
      </c>
      <c r="M118" s="26">
        <v>0</v>
      </c>
      <c r="N118" s="27">
        <f>SUM(J118:M118)</f>
        <v>15839632</v>
      </c>
      <c r="O118" s="29">
        <f t="shared" si="76"/>
        <v>62.85168115016814</v>
      </c>
      <c r="P118" s="29">
        <f t="shared" si="64"/>
        <v>100</v>
      </c>
    </row>
    <row r="119" spans="1:16" ht="15.75" thickBot="1" x14ac:dyDescent="0.3">
      <c r="A119" s="78"/>
      <c r="B119" s="79"/>
      <c r="C119" s="80"/>
      <c r="D119" s="78"/>
      <c r="E119" s="78"/>
      <c r="F119" s="78"/>
      <c r="G119" s="81"/>
      <c r="H119" s="81"/>
      <c r="I119" s="81"/>
      <c r="J119" s="80"/>
      <c r="K119" s="78"/>
      <c r="L119" s="78"/>
      <c r="M119" s="78"/>
      <c r="N119" s="81"/>
      <c r="O119" s="82"/>
      <c r="P119" s="82"/>
    </row>
    <row r="120" spans="1:16" ht="15.75" thickBot="1" x14ac:dyDescent="0.3">
      <c r="A120" s="48">
        <v>73</v>
      </c>
      <c r="B120" s="6" t="s">
        <v>104</v>
      </c>
      <c r="C120" s="7">
        <f t="shared" ref="C120:F120" si="77">C122</f>
        <v>0</v>
      </c>
      <c r="D120" s="7">
        <f t="shared" si="77"/>
        <v>0</v>
      </c>
      <c r="E120" s="7">
        <f t="shared" si="77"/>
        <v>0</v>
      </c>
      <c r="F120" s="7">
        <f t="shared" si="77"/>
        <v>0</v>
      </c>
      <c r="G120" s="7">
        <f>SUM(C120:F120)</f>
        <v>0</v>
      </c>
      <c r="H120" s="7">
        <f t="shared" ref="H120:M120" si="78">H122</f>
        <v>29121</v>
      </c>
      <c r="I120" s="7">
        <f>I122</f>
        <v>29121</v>
      </c>
      <c r="J120" s="7">
        <f t="shared" si="78"/>
        <v>29121</v>
      </c>
      <c r="K120" s="7">
        <f t="shared" si="78"/>
        <v>0</v>
      </c>
      <c r="L120" s="7">
        <f t="shared" si="78"/>
        <v>0</v>
      </c>
      <c r="M120" s="7">
        <f t="shared" si="78"/>
        <v>0</v>
      </c>
      <c r="N120" s="7">
        <f>SUM(J120:M120)</f>
        <v>29121</v>
      </c>
      <c r="O120" s="73">
        <v>0</v>
      </c>
      <c r="P120" s="49">
        <f>N120/G118*100</f>
        <v>0.18384896820835231</v>
      </c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9">
        <v>733</v>
      </c>
      <c r="B122" s="74" t="s">
        <v>105</v>
      </c>
      <c r="C122" s="11">
        <f t="shared" ref="C122:F123" si="79">SUM(C123)</f>
        <v>0</v>
      </c>
      <c r="D122" s="11">
        <f t="shared" si="79"/>
        <v>0</v>
      </c>
      <c r="E122" s="11">
        <f t="shared" si="79"/>
        <v>0</v>
      </c>
      <c r="F122" s="37">
        <f t="shared" si="79"/>
        <v>0</v>
      </c>
      <c r="G122" s="11">
        <f>SUM(C122:F122)</f>
        <v>0</v>
      </c>
      <c r="H122" s="14">
        <f>H123</f>
        <v>29121</v>
      </c>
      <c r="I122" s="14">
        <f t="shared" ref="I122:M123" si="80">SUM(I123)</f>
        <v>29121</v>
      </c>
      <c r="J122" s="11">
        <f t="shared" si="80"/>
        <v>29121</v>
      </c>
      <c r="K122" s="11">
        <f t="shared" si="80"/>
        <v>0</v>
      </c>
      <c r="L122" s="11">
        <f t="shared" si="80"/>
        <v>0</v>
      </c>
      <c r="M122" s="37">
        <f t="shared" si="80"/>
        <v>0</v>
      </c>
      <c r="N122" s="11">
        <f>SUM(J122:M122)</f>
        <v>29121</v>
      </c>
      <c r="O122" s="15">
        <v>0</v>
      </c>
      <c r="P122" s="15">
        <v>0</v>
      </c>
    </row>
    <row r="123" spans="1:16" x14ac:dyDescent="0.25">
      <c r="A123" s="16">
        <v>7331</v>
      </c>
      <c r="B123" s="75" t="s">
        <v>105</v>
      </c>
      <c r="C123" s="18">
        <f>SUM(C124)</f>
        <v>0</v>
      </c>
      <c r="D123" s="18">
        <f t="shared" si="79"/>
        <v>0</v>
      </c>
      <c r="E123" s="18">
        <f t="shared" si="79"/>
        <v>0</v>
      </c>
      <c r="F123" s="76">
        <f t="shared" si="79"/>
        <v>0</v>
      </c>
      <c r="G123" s="20">
        <f>SUM(C123:F123)</f>
        <v>0</v>
      </c>
      <c r="H123" s="21">
        <f>H124</f>
        <v>29121</v>
      </c>
      <c r="I123" s="21">
        <f t="shared" si="80"/>
        <v>29121</v>
      </c>
      <c r="J123" s="18">
        <f>SUM(J124)</f>
        <v>29121</v>
      </c>
      <c r="K123" s="18">
        <f t="shared" si="80"/>
        <v>0</v>
      </c>
      <c r="L123" s="18">
        <f t="shared" si="80"/>
        <v>0</v>
      </c>
      <c r="M123" s="76">
        <f t="shared" si="80"/>
        <v>0</v>
      </c>
      <c r="N123" s="20">
        <f>SUM(J123:M123)</f>
        <v>29121</v>
      </c>
      <c r="O123" s="22">
        <v>0</v>
      </c>
      <c r="P123" s="22">
        <v>0</v>
      </c>
    </row>
    <row r="124" spans="1:16" ht="22.5" x14ac:dyDescent="0.25">
      <c r="A124" s="61">
        <v>733116</v>
      </c>
      <c r="B124" s="62" t="s">
        <v>106</v>
      </c>
      <c r="C124" s="25">
        <v>0</v>
      </c>
      <c r="D124" s="25"/>
      <c r="E124" s="71">
        <v>0</v>
      </c>
      <c r="F124" s="26"/>
      <c r="G124" s="77">
        <f>SUM(C124:F124)</f>
        <v>0</v>
      </c>
      <c r="H124" s="66">
        <v>29121</v>
      </c>
      <c r="I124" s="66">
        <f>N124-G124</f>
        <v>29121</v>
      </c>
      <c r="J124" s="25">
        <v>29121</v>
      </c>
      <c r="K124" s="25"/>
      <c r="L124" s="71">
        <v>0</v>
      </c>
      <c r="M124" s="26"/>
      <c r="N124" s="77">
        <f>SUM(J124:M124)</f>
        <v>29121</v>
      </c>
      <c r="O124" s="29">
        <v>0</v>
      </c>
      <c r="P124" s="29">
        <v>0</v>
      </c>
    </row>
    <row r="125" spans="1:16" ht="15.75" thickBot="1" x14ac:dyDescent="0.3">
      <c r="A125" s="78"/>
      <c r="B125" s="79"/>
      <c r="C125" s="80"/>
      <c r="D125" s="78"/>
      <c r="E125" s="78"/>
      <c r="F125" s="78"/>
      <c r="G125" s="81"/>
      <c r="H125" s="81"/>
      <c r="I125" s="81"/>
      <c r="J125" s="80"/>
      <c r="K125" s="78"/>
      <c r="L125" s="78"/>
      <c r="M125" s="78"/>
      <c r="N125" s="81"/>
      <c r="O125" s="82"/>
      <c r="P125" s="82"/>
    </row>
    <row r="126" spans="1:16" ht="15.75" thickBot="1" x14ac:dyDescent="0.3">
      <c r="A126" s="83">
        <v>7</v>
      </c>
      <c r="B126" s="84" t="s">
        <v>107</v>
      </c>
      <c r="C126" s="85">
        <f>C7+C30+C120</f>
        <v>1919164717</v>
      </c>
      <c r="D126" s="85">
        <f>D7+D30+D120</f>
        <v>334000</v>
      </c>
      <c r="E126" s="85">
        <f>E7+E30+E120</f>
        <v>65525335</v>
      </c>
      <c r="F126" s="85">
        <f>F7+F30+F120</f>
        <v>0</v>
      </c>
      <c r="G126" s="85">
        <f>G7+G24+G30+G120</f>
        <v>1985024052</v>
      </c>
      <c r="H126" s="85">
        <f t="shared" ref="H126:N126" si="81">H7+H24+H30+H120</f>
        <v>1511130056</v>
      </c>
      <c r="I126" s="85">
        <f>I7+I24+I30+I120</f>
        <v>139811074</v>
      </c>
      <c r="J126" s="85">
        <f>J7+J24+J30+J120</f>
        <v>2073382796</v>
      </c>
      <c r="K126" s="85">
        <f t="shared" si="81"/>
        <v>346000</v>
      </c>
      <c r="L126" s="85">
        <f t="shared" si="81"/>
        <v>51106330</v>
      </c>
      <c r="M126" s="85">
        <f t="shared" si="81"/>
        <v>0</v>
      </c>
      <c r="N126" s="85">
        <f t="shared" si="81"/>
        <v>2124835126</v>
      </c>
      <c r="O126" s="73">
        <f>H126/G126*100</f>
        <v>76.126536324709477</v>
      </c>
      <c r="P126" s="86">
        <v>0</v>
      </c>
    </row>
    <row r="127" spans="1:16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thickBot="1" x14ac:dyDescent="0.3">
      <c r="A128" s="48">
        <v>81</v>
      </c>
      <c r="B128" s="6" t="s">
        <v>108</v>
      </c>
      <c r="C128" s="87">
        <f t="shared" ref="C128:G128" si="82">C130+C135+C139+C148</f>
        <v>762604023</v>
      </c>
      <c r="D128" s="87">
        <f t="shared" si="82"/>
        <v>0</v>
      </c>
      <c r="E128" s="87">
        <f t="shared" si="82"/>
        <v>0</v>
      </c>
      <c r="F128" s="87">
        <f t="shared" si="82"/>
        <v>0</v>
      </c>
      <c r="G128" s="87">
        <f t="shared" si="82"/>
        <v>762604023</v>
      </c>
      <c r="H128" s="87">
        <f>H130+H135+H139+H148</f>
        <v>280201641</v>
      </c>
      <c r="I128" s="87">
        <f>I130+I135+I139+I148</f>
        <v>-190012424</v>
      </c>
      <c r="J128" s="87">
        <f>J130+J135+J139+J148</f>
        <v>572591599</v>
      </c>
      <c r="K128" s="87">
        <f t="shared" ref="K128:M128" si="83">K130+K135+K139+K148</f>
        <v>0</v>
      </c>
      <c r="L128" s="87">
        <f t="shared" si="83"/>
        <v>0</v>
      </c>
      <c r="M128" s="87">
        <f t="shared" si="83"/>
        <v>0</v>
      </c>
      <c r="N128" s="87">
        <f>N130+N135+N139+N148</f>
        <v>572591599</v>
      </c>
      <c r="O128" s="73">
        <f>H128/G128*100</f>
        <v>36.742743619121974</v>
      </c>
      <c r="P128" s="86">
        <f>N128/G126*100</f>
        <v>28.845574864601186</v>
      </c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2.5" x14ac:dyDescent="0.25">
      <c r="A130" s="9">
        <v>811</v>
      </c>
      <c r="B130" s="10" t="s">
        <v>109</v>
      </c>
      <c r="C130" s="11">
        <f t="shared" ref="C130" si="84">SUM(C131)</f>
        <v>0</v>
      </c>
      <c r="D130" s="11">
        <f t="shared" ref="D130:F130" si="85">SUM(D131)</f>
        <v>0</v>
      </c>
      <c r="E130" s="11">
        <f t="shared" si="85"/>
        <v>0</v>
      </c>
      <c r="F130" s="37">
        <f t="shared" si="85"/>
        <v>0</v>
      </c>
      <c r="G130" s="11">
        <f>SUM(C130:F130)</f>
        <v>0</v>
      </c>
      <c r="H130" s="14">
        <f>H131</f>
        <v>120165998</v>
      </c>
      <c r="I130" s="14">
        <f t="shared" ref="I130:J130" si="86">SUM(I131)</f>
        <v>120165998</v>
      </c>
      <c r="J130" s="11">
        <f t="shared" si="86"/>
        <v>120165998</v>
      </c>
      <c r="K130" s="11">
        <f t="shared" ref="K130:M130" si="87">SUM(K131)</f>
        <v>0</v>
      </c>
      <c r="L130" s="11">
        <f t="shared" si="87"/>
        <v>0</v>
      </c>
      <c r="M130" s="37">
        <f t="shared" si="87"/>
        <v>0</v>
      </c>
      <c r="N130" s="11">
        <f>SUM(J130:M130)</f>
        <v>120165998</v>
      </c>
      <c r="O130" s="15">
        <v>0</v>
      </c>
      <c r="P130" s="15">
        <v>0</v>
      </c>
    </row>
    <row r="131" spans="1:16" x14ac:dyDescent="0.25">
      <c r="A131" s="16">
        <v>8111</v>
      </c>
      <c r="B131" s="17" t="s">
        <v>110</v>
      </c>
      <c r="C131" s="18">
        <f>SUM(C133)</f>
        <v>0</v>
      </c>
      <c r="D131" s="18">
        <v>0</v>
      </c>
      <c r="E131" s="18">
        <v>0</v>
      </c>
      <c r="F131" s="19">
        <v>0</v>
      </c>
      <c r="G131" s="20">
        <f>G132+G133</f>
        <v>0</v>
      </c>
      <c r="H131" s="20">
        <f>H132+H133</f>
        <v>120165998</v>
      </c>
      <c r="I131" s="21">
        <f>I132+I133</f>
        <v>120165998</v>
      </c>
      <c r="J131" s="18">
        <f>J132+J133</f>
        <v>120165998</v>
      </c>
      <c r="K131" s="18">
        <f t="shared" ref="K131:M131" si="88">K132+K133</f>
        <v>0</v>
      </c>
      <c r="L131" s="18">
        <f t="shared" si="88"/>
        <v>0</v>
      </c>
      <c r="M131" s="76">
        <f t="shared" si="88"/>
        <v>0</v>
      </c>
      <c r="N131" s="20">
        <f>SUM(J131:M131)</f>
        <v>120165998</v>
      </c>
      <c r="O131" s="22">
        <v>0</v>
      </c>
      <c r="P131" s="22">
        <v>0</v>
      </c>
    </row>
    <row r="132" spans="1:16" x14ac:dyDescent="0.25">
      <c r="A132" s="61">
        <v>811114</v>
      </c>
      <c r="B132" s="68" t="s">
        <v>111</v>
      </c>
      <c r="C132" s="64"/>
      <c r="D132" s="53"/>
      <c r="E132" s="53"/>
      <c r="F132" s="109"/>
      <c r="G132" s="59"/>
      <c r="H132" s="110">
        <v>117006</v>
      </c>
      <c r="I132" s="110">
        <f>N132-G132</f>
        <v>117006</v>
      </c>
      <c r="J132" s="64">
        <v>117006</v>
      </c>
      <c r="K132" s="53"/>
      <c r="L132" s="53"/>
      <c r="M132" s="109"/>
      <c r="N132" s="20">
        <f>SUM(J132:M132)</f>
        <v>117006</v>
      </c>
      <c r="O132" s="22"/>
      <c r="P132" s="22"/>
    </row>
    <row r="133" spans="1:16" x14ac:dyDescent="0.25">
      <c r="A133" s="88">
        <v>811126</v>
      </c>
      <c r="B133" s="89" t="s">
        <v>125</v>
      </c>
      <c r="C133" s="36">
        <v>0</v>
      </c>
      <c r="D133" s="90"/>
      <c r="E133" s="90"/>
      <c r="F133" s="91"/>
      <c r="G133" s="108">
        <f>SUM(C133:F133)</f>
        <v>0</v>
      </c>
      <c r="H133" s="66">
        <v>120048992</v>
      </c>
      <c r="I133" s="66">
        <f>N133-G133</f>
        <v>120048992</v>
      </c>
      <c r="J133" s="111">
        <v>120048992</v>
      </c>
      <c r="K133" s="90"/>
      <c r="L133" s="90"/>
      <c r="M133" s="91"/>
      <c r="N133" s="108">
        <f>SUM(J133:M133)</f>
        <v>120048992</v>
      </c>
      <c r="O133" s="29">
        <v>0</v>
      </c>
      <c r="P133" s="29">
        <v>0</v>
      </c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9">
        <v>813</v>
      </c>
      <c r="B135" s="10" t="s">
        <v>123</v>
      </c>
      <c r="C135" s="11">
        <f t="shared" ref="C135:C136" si="89">SUM(C136)</f>
        <v>120000000</v>
      </c>
      <c r="D135" s="11">
        <f t="shared" ref="D135:F135" si="90">SUM(D136)</f>
        <v>0</v>
      </c>
      <c r="E135" s="11">
        <f t="shared" si="90"/>
        <v>0</v>
      </c>
      <c r="F135" s="37">
        <f t="shared" si="90"/>
        <v>0</v>
      </c>
      <c r="G135" s="11">
        <f>SUM(C135:F135)</f>
        <v>120000000</v>
      </c>
      <c r="H135" s="14">
        <f>H136</f>
        <v>0</v>
      </c>
      <c r="I135" s="14">
        <f t="shared" ref="I135:J136" si="91">SUM(I136)</f>
        <v>-45000000</v>
      </c>
      <c r="J135" s="11">
        <f t="shared" si="91"/>
        <v>75000000</v>
      </c>
      <c r="K135" s="11">
        <f t="shared" ref="K135:M135" si="92">SUM(K136)</f>
        <v>0</v>
      </c>
      <c r="L135" s="11">
        <f t="shared" si="92"/>
        <v>0</v>
      </c>
      <c r="M135" s="37">
        <f t="shared" si="92"/>
        <v>0</v>
      </c>
      <c r="N135" s="11">
        <f>SUM(J135:M135)</f>
        <v>75000000</v>
      </c>
      <c r="O135" s="15">
        <v>0</v>
      </c>
      <c r="P135" s="15">
        <v>0</v>
      </c>
    </row>
    <row r="136" spans="1:16" x14ac:dyDescent="0.25">
      <c r="A136" s="16">
        <v>8130</v>
      </c>
      <c r="B136" s="17" t="s">
        <v>123</v>
      </c>
      <c r="C136" s="18">
        <f t="shared" si="89"/>
        <v>120000000</v>
      </c>
      <c r="D136" s="18">
        <v>0</v>
      </c>
      <c r="E136" s="18">
        <v>0</v>
      </c>
      <c r="F136" s="19">
        <v>0</v>
      </c>
      <c r="G136" s="20">
        <f>SUM(C136:F136)</f>
        <v>120000000</v>
      </c>
      <c r="H136" s="21">
        <f>H137</f>
        <v>0</v>
      </c>
      <c r="I136" s="21">
        <f t="shared" si="91"/>
        <v>-45000000</v>
      </c>
      <c r="J136" s="18">
        <f t="shared" si="91"/>
        <v>75000000</v>
      </c>
      <c r="K136" s="18">
        <v>0</v>
      </c>
      <c r="L136" s="18">
        <v>0</v>
      </c>
      <c r="M136" s="19">
        <v>0</v>
      </c>
      <c r="N136" s="20">
        <f>SUM(J136:M136)</f>
        <v>75000000</v>
      </c>
      <c r="O136" s="22">
        <v>0</v>
      </c>
      <c r="P136" s="22">
        <v>0</v>
      </c>
    </row>
    <row r="137" spans="1:16" ht="22.5" x14ac:dyDescent="0.25">
      <c r="A137" s="88">
        <v>813000</v>
      </c>
      <c r="B137" s="89" t="s">
        <v>124</v>
      </c>
      <c r="C137" s="36">
        <v>120000000</v>
      </c>
      <c r="D137" s="90"/>
      <c r="E137" s="90"/>
      <c r="F137" s="91"/>
      <c r="G137" s="35">
        <f>SUM(C137:F137)</f>
        <v>120000000</v>
      </c>
      <c r="H137" s="66">
        <v>0</v>
      </c>
      <c r="I137" s="66">
        <f>N137-G137</f>
        <v>-45000000</v>
      </c>
      <c r="J137" s="36">
        <v>75000000</v>
      </c>
      <c r="K137" s="90"/>
      <c r="L137" s="90"/>
      <c r="M137" s="91"/>
      <c r="N137" s="35">
        <f>SUM(J137:M137)</f>
        <v>75000000</v>
      </c>
      <c r="O137" s="29">
        <v>0</v>
      </c>
      <c r="P137" s="29">
        <v>0</v>
      </c>
    </row>
    <row r="138" spans="1:16" x14ac:dyDescent="0.25">
      <c r="A138" s="88"/>
      <c r="B138" s="89"/>
      <c r="C138" s="92"/>
      <c r="D138" s="93"/>
      <c r="E138" s="93"/>
      <c r="F138" s="93"/>
      <c r="G138" s="94"/>
      <c r="H138" s="72"/>
      <c r="I138" s="72"/>
      <c r="J138" s="92"/>
      <c r="K138" s="93"/>
      <c r="L138" s="93"/>
      <c r="M138" s="93"/>
      <c r="N138" s="94"/>
      <c r="O138" s="95"/>
      <c r="P138" s="96"/>
    </row>
    <row r="139" spans="1:16" x14ac:dyDescent="0.25">
      <c r="A139" s="9">
        <v>814</v>
      </c>
      <c r="B139" s="10" t="s">
        <v>112</v>
      </c>
      <c r="C139" s="50">
        <f t="shared" ref="C139:F139" si="93">C140+C142+C144</f>
        <v>282604023</v>
      </c>
      <c r="D139" s="50">
        <f t="shared" si="93"/>
        <v>0</v>
      </c>
      <c r="E139" s="50">
        <f t="shared" si="93"/>
        <v>0</v>
      </c>
      <c r="F139" s="50">
        <f t="shared" si="93"/>
        <v>0</v>
      </c>
      <c r="G139" s="50">
        <f>C139+D139+E139+F139</f>
        <v>282604023</v>
      </c>
      <c r="H139" s="50">
        <f>H140+H142+H144</f>
        <v>179793</v>
      </c>
      <c r="I139" s="50">
        <f t="shared" ref="I139:M139" si="94">I140+I142+I144</f>
        <v>-165178422</v>
      </c>
      <c r="J139" s="50">
        <f t="shared" si="94"/>
        <v>117425601</v>
      </c>
      <c r="K139" s="50">
        <f t="shared" si="94"/>
        <v>0</v>
      </c>
      <c r="L139" s="50">
        <f t="shared" si="94"/>
        <v>0</v>
      </c>
      <c r="M139" s="50">
        <f t="shared" si="94"/>
        <v>0</v>
      </c>
      <c r="N139" s="50">
        <f>J139+K139+L139+M139</f>
        <v>117425601</v>
      </c>
      <c r="O139" s="15">
        <f t="shared" ref="O139:O145" si="95">H139/G139*100</f>
        <v>6.3620113433417044E-2</v>
      </c>
      <c r="P139" s="15">
        <f t="shared" ref="P139:P150" si="96">N139/G139*100</f>
        <v>41.551284285857463</v>
      </c>
    </row>
    <row r="140" spans="1:16" x14ac:dyDescent="0.25">
      <c r="A140" s="16">
        <v>8141</v>
      </c>
      <c r="B140" s="17" t="s">
        <v>113</v>
      </c>
      <c r="C140" s="18">
        <f t="shared" ref="C140:F140" si="97">SUM(C141:C141)</f>
        <v>282604023</v>
      </c>
      <c r="D140" s="18">
        <f t="shared" si="97"/>
        <v>0</v>
      </c>
      <c r="E140" s="18">
        <f t="shared" si="97"/>
        <v>0</v>
      </c>
      <c r="F140" s="19">
        <f t="shared" si="97"/>
        <v>0</v>
      </c>
      <c r="G140" s="20">
        <f>G141</f>
        <v>282604023</v>
      </c>
      <c r="H140" s="21">
        <f t="shared" ref="H140:M140" si="98">SUM(H141:H141)</f>
        <v>0</v>
      </c>
      <c r="I140" s="21">
        <f t="shared" si="98"/>
        <v>-195358215</v>
      </c>
      <c r="J140" s="18">
        <f t="shared" si="98"/>
        <v>87245808</v>
      </c>
      <c r="K140" s="18">
        <f t="shared" si="98"/>
        <v>0</v>
      </c>
      <c r="L140" s="18">
        <f t="shared" si="98"/>
        <v>0</v>
      </c>
      <c r="M140" s="19">
        <f t="shared" si="98"/>
        <v>0</v>
      </c>
      <c r="N140" s="20">
        <f>N141</f>
        <v>87245808</v>
      </c>
      <c r="O140" s="22">
        <f t="shared" si="95"/>
        <v>0</v>
      </c>
      <c r="P140" s="22">
        <f t="shared" si="96"/>
        <v>30.872104039368185</v>
      </c>
    </row>
    <row r="141" spans="1:16" x14ac:dyDescent="0.25">
      <c r="A141" s="30">
        <v>814100</v>
      </c>
      <c r="B141" s="17" t="s">
        <v>113</v>
      </c>
      <c r="C141" s="32">
        <v>282604023</v>
      </c>
      <c r="D141" s="32">
        <v>0</v>
      </c>
      <c r="E141" s="32">
        <v>0</v>
      </c>
      <c r="F141" s="33">
        <v>0</v>
      </c>
      <c r="G141" s="34">
        <f>SUM(C141:F141)</f>
        <v>282604023</v>
      </c>
      <c r="H141" s="97">
        <v>0</v>
      </c>
      <c r="I141" s="97">
        <f>N141-G141</f>
        <v>-195358215</v>
      </c>
      <c r="J141" s="32">
        <v>87245808</v>
      </c>
      <c r="K141" s="32">
        <v>0</v>
      </c>
      <c r="L141" s="32">
        <v>0</v>
      </c>
      <c r="M141" s="33">
        <v>0</v>
      </c>
      <c r="N141" s="34">
        <f>SUM(J141:M141)</f>
        <v>87245808</v>
      </c>
      <c r="O141" s="22">
        <f t="shared" si="95"/>
        <v>0</v>
      </c>
      <c r="P141" s="22">
        <f t="shared" si="96"/>
        <v>30.872104039368185</v>
      </c>
    </row>
    <row r="142" spans="1:16" x14ac:dyDescent="0.25">
      <c r="A142" s="54">
        <v>8142</v>
      </c>
      <c r="B142" s="55" t="s">
        <v>114</v>
      </c>
      <c r="C142" s="98">
        <f t="shared" ref="C142:F142" si="99">C143</f>
        <v>0</v>
      </c>
      <c r="D142" s="32">
        <f t="shared" si="99"/>
        <v>0</v>
      </c>
      <c r="E142" s="32">
        <f t="shared" si="99"/>
        <v>0</v>
      </c>
      <c r="F142" s="33">
        <f t="shared" si="99"/>
        <v>0</v>
      </c>
      <c r="G142" s="58">
        <f>G143</f>
        <v>0</v>
      </c>
      <c r="H142" s="98">
        <f>H143</f>
        <v>179793</v>
      </c>
      <c r="I142" s="97">
        <f t="shared" ref="I142:I144" si="100">N142-G142</f>
        <v>179793</v>
      </c>
      <c r="J142" s="98">
        <f t="shared" ref="J142:M142" si="101">J143</f>
        <v>179793</v>
      </c>
      <c r="K142" s="32">
        <f t="shared" si="101"/>
        <v>0</v>
      </c>
      <c r="L142" s="32">
        <f t="shared" si="101"/>
        <v>0</v>
      </c>
      <c r="M142" s="33">
        <f t="shared" si="101"/>
        <v>0</v>
      </c>
      <c r="N142" s="58">
        <f>N143</f>
        <v>179793</v>
      </c>
      <c r="O142" s="22">
        <v>0</v>
      </c>
      <c r="P142" s="22">
        <v>0</v>
      </c>
    </row>
    <row r="143" spans="1:16" ht="22.5" x14ac:dyDescent="0.25">
      <c r="A143" s="30">
        <v>814214</v>
      </c>
      <c r="B143" s="39" t="s">
        <v>115</v>
      </c>
      <c r="C143" s="97">
        <v>0</v>
      </c>
      <c r="D143" s="32"/>
      <c r="E143" s="32"/>
      <c r="F143" s="33"/>
      <c r="G143" s="58">
        <f>SUM(C143:F143)</f>
        <v>0</v>
      </c>
      <c r="H143" s="40">
        <v>179793</v>
      </c>
      <c r="I143" s="97">
        <f t="shared" si="100"/>
        <v>179793</v>
      </c>
      <c r="J143" s="97">
        <v>179793</v>
      </c>
      <c r="K143" s="32"/>
      <c r="L143" s="32"/>
      <c r="M143" s="33"/>
      <c r="N143" s="58">
        <f>SUM(J143:M143)</f>
        <v>179793</v>
      </c>
      <c r="O143" s="22">
        <v>0</v>
      </c>
      <c r="P143" s="22">
        <v>0</v>
      </c>
    </row>
    <row r="144" spans="1:16" x14ac:dyDescent="0.25">
      <c r="A144" s="54">
        <v>8143</v>
      </c>
      <c r="B144" s="55" t="s">
        <v>116</v>
      </c>
      <c r="C144" s="64">
        <f>SUM(C145:C146)</f>
        <v>0</v>
      </c>
      <c r="D144" s="53">
        <f t="shared" ref="D144:E144" si="102">SUM(D145:D146)</f>
        <v>0</v>
      </c>
      <c r="E144" s="53">
        <f t="shared" si="102"/>
        <v>0</v>
      </c>
      <c r="F144" s="63">
        <f>SUM(F145:F146)</f>
        <v>0</v>
      </c>
      <c r="G144" s="58">
        <f>G145</f>
        <v>0</v>
      </c>
      <c r="H144" s="98">
        <f>SUM(H145:H146)</f>
        <v>0</v>
      </c>
      <c r="I144" s="97">
        <f t="shared" si="100"/>
        <v>30000000</v>
      </c>
      <c r="J144" s="64">
        <f>SUM(J145:J146)</f>
        <v>30000000</v>
      </c>
      <c r="K144" s="53">
        <f t="shared" ref="K144:L144" si="103">SUM(K145:K146)</f>
        <v>0</v>
      </c>
      <c r="L144" s="53">
        <f t="shared" si="103"/>
        <v>0</v>
      </c>
      <c r="M144" s="63">
        <f>SUM(M145:M146)</f>
        <v>0</v>
      </c>
      <c r="N144" s="58">
        <f>N145</f>
        <v>30000000</v>
      </c>
      <c r="O144" s="22" t="e">
        <f t="shared" si="95"/>
        <v>#DIV/0!</v>
      </c>
      <c r="P144" s="22" t="e">
        <f t="shared" si="96"/>
        <v>#DIV/0!</v>
      </c>
    </row>
    <row r="145" spans="1:16" x14ac:dyDescent="0.25">
      <c r="A145" s="30">
        <v>814312</v>
      </c>
      <c r="B145" s="39" t="s">
        <v>117</v>
      </c>
      <c r="C145" s="97">
        <v>0</v>
      </c>
      <c r="D145" s="32">
        <v>0</v>
      </c>
      <c r="E145" s="32">
        <v>0</v>
      </c>
      <c r="F145" s="33">
        <v>0</v>
      </c>
      <c r="G145" s="34">
        <f>SUM(C145:F145)</f>
        <v>0</v>
      </c>
      <c r="H145" s="40">
        <v>0</v>
      </c>
      <c r="I145" s="40">
        <f>N145-G145</f>
        <v>30000000</v>
      </c>
      <c r="J145" s="97">
        <v>30000000</v>
      </c>
      <c r="K145" s="32">
        <v>0</v>
      </c>
      <c r="L145" s="32">
        <v>0</v>
      </c>
      <c r="M145" s="33">
        <v>0</v>
      </c>
      <c r="N145" s="34">
        <f>SUM(J145:M145)</f>
        <v>30000000</v>
      </c>
      <c r="O145" s="22" t="e">
        <f t="shared" si="95"/>
        <v>#DIV/0!</v>
      </c>
      <c r="P145" s="22" t="e">
        <f t="shared" si="96"/>
        <v>#DIV/0!</v>
      </c>
    </row>
    <row r="146" spans="1:16" x14ac:dyDescent="0.25">
      <c r="A146" s="99">
        <v>814332</v>
      </c>
      <c r="B146" s="100" t="s">
        <v>118</v>
      </c>
      <c r="C146" s="101">
        <v>0</v>
      </c>
      <c r="D146" s="101">
        <v>0</v>
      </c>
      <c r="E146" s="101">
        <v>0</v>
      </c>
      <c r="F146" s="102">
        <v>0</v>
      </c>
      <c r="G146" s="103">
        <f t="shared" ref="G146" si="104">SUM(C146:F146)</f>
        <v>0</v>
      </c>
      <c r="H146" s="36">
        <v>0</v>
      </c>
      <c r="I146" s="36">
        <f>N146-G146</f>
        <v>0</v>
      </c>
      <c r="J146" s="101">
        <v>0</v>
      </c>
      <c r="K146" s="101">
        <v>0</v>
      </c>
      <c r="L146" s="101">
        <v>0</v>
      </c>
      <c r="M146" s="102">
        <v>0</v>
      </c>
      <c r="N146" s="103">
        <f t="shared" ref="N146" si="105">SUM(J146:M146)</f>
        <v>0</v>
      </c>
      <c r="O146" s="29">
        <v>0</v>
      </c>
      <c r="P146" s="29">
        <v>0</v>
      </c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9">
        <v>815</v>
      </c>
      <c r="B148" s="10" t="s">
        <v>119</v>
      </c>
      <c r="C148" s="14">
        <f t="shared" ref="C148:M149" si="106">C149</f>
        <v>360000000</v>
      </c>
      <c r="D148" s="11">
        <f t="shared" si="106"/>
        <v>0</v>
      </c>
      <c r="E148" s="11">
        <f t="shared" si="106"/>
        <v>0</v>
      </c>
      <c r="F148" s="37">
        <f t="shared" si="106"/>
        <v>0</v>
      </c>
      <c r="G148" s="11">
        <f>SUM(C148:F148)</f>
        <v>360000000</v>
      </c>
      <c r="H148" s="14">
        <f>H149</f>
        <v>159855850</v>
      </c>
      <c r="I148" s="14">
        <f t="shared" si="106"/>
        <v>-100000000</v>
      </c>
      <c r="J148" s="14">
        <f t="shared" si="106"/>
        <v>260000000</v>
      </c>
      <c r="K148" s="11">
        <f t="shared" si="106"/>
        <v>0</v>
      </c>
      <c r="L148" s="11">
        <f t="shared" si="106"/>
        <v>0</v>
      </c>
      <c r="M148" s="37">
        <f t="shared" si="106"/>
        <v>0</v>
      </c>
      <c r="N148" s="11">
        <f>SUM(J148:M148)</f>
        <v>260000000</v>
      </c>
      <c r="O148" s="15">
        <f>H148/G148*100</f>
        <v>44.404402777777783</v>
      </c>
      <c r="P148" s="15">
        <f>N148/G148*100</f>
        <v>72.222222222222214</v>
      </c>
    </row>
    <row r="149" spans="1:16" x14ac:dyDescent="0.25">
      <c r="A149" s="16">
        <v>8153</v>
      </c>
      <c r="B149" s="17" t="s">
        <v>116</v>
      </c>
      <c r="C149" s="18">
        <f>SUM(C150)</f>
        <v>360000000</v>
      </c>
      <c r="D149" s="18">
        <f t="shared" si="106"/>
        <v>0</v>
      </c>
      <c r="E149" s="18">
        <f t="shared" si="106"/>
        <v>0</v>
      </c>
      <c r="F149" s="19">
        <f t="shared" si="106"/>
        <v>0</v>
      </c>
      <c r="G149" s="20">
        <f>SUM(C149:F149)</f>
        <v>360000000</v>
      </c>
      <c r="H149" s="21">
        <f>H150</f>
        <v>159855850</v>
      </c>
      <c r="I149" s="21">
        <f t="shared" si="106"/>
        <v>-100000000</v>
      </c>
      <c r="J149" s="18">
        <f>SUM(J150)</f>
        <v>260000000</v>
      </c>
      <c r="K149" s="18">
        <f t="shared" si="106"/>
        <v>0</v>
      </c>
      <c r="L149" s="18">
        <f t="shared" si="106"/>
        <v>0</v>
      </c>
      <c r="M149" s="19">
        <f t="shared" si="106"/>
        <v>0</v>
      </c>
      <c r="N149" s="20">
        <f>SUM(J149:M149)</f>
        <v>260000000</v>
      </c>
      <c r="O149" s="22">
        <f t="shared" ref="O149:O150" si="107">H149/G149*100</f>
        <v>44.404402777777783</v>
      </c>
      <c r="P149" s="22">
        <f t="shared" si="96"/>
        <v>72.222222222222214</v>
      </c>
    </row>
    <row r="150" spans="1:16" x14ac:dyDescent="0.25">
      <c r="A150" s="99">
        <v>815311</v>
      </c>
      <c r="B150" s="100" t="s">
        <v>120</v>
      </c>
      <c r="C150" s="101">
        <v>360000000</v>
      </c>
      <c r="D150" s="101">
        <v>0</v>
      </c>
      <c r="E150" s="101">
        <v>0</v>
      </c>
      <c r="F150" s="104">
        <v>0</v>
      </c>
      <c r="G150" s="103">
        <f>SUM(C150:F150)</f>
        <v>360000000</v>
      </c>
      <c r="H150" s="36">
        <v>159855850</v>
      </c>
      <c r="I150" s="36">
        <f>N150-G150</f>
        <v>-100000000</v>
      </c>
      <c r="J150" s="101">
        <v>260000000</v>
      </c>
      <c r="K150" s="101">
        <v>0</v>
      </c>
      <c r="L150" s="101">
        <v>0</v>
      </c>
      <c r="M150" s="104">
        <v>0</v>
      </c>
      <c r="N150" s="103">
        <f>SUM(J150:M150)</f>
        <v>260000000</v>
      </c>
      <c r="O150" s="29">
        <f t="shared" si="107"/>
        <v>44.404402777777783</v>
      </c>
      <c r="P150" s="29">
        <f t="shared" si="96"/>
        <v>72.222222222222214</v>
      </c>
    </row>
    <row r="151" spans="1:16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thickBot="1" x14ac:dyDescent="0.3">
      <c r="A152" s="83">
        <v>8</v>
      </c>
      <c r="B152" s="84" t="s">
        <v>121</v>
      </c>
      <c r="C152" s="85">
        <f t="shared" ref="C152:G152" si="108">C128</f>
        <v>762604023</v>
      </c>
      <c r="D152" s="85">
        <f t="shared" si="108"/>
        <v>0</v>
      </c>
      <c r="E152" s="85">
        <f t="shared" si="108"/>
        <v>0</v>
      </c>
      <c r="F152" s="85">
        <f t="shared" si="108"/>
        <v>0</v>
      </c>
      <c r="G152" s="105">
        <f t="shared" si="108"/>
        <v>762604023</v>
      </c>
      <c r="H152" s="85">
        <f t="shared" ref="H152:M152" si="109">H128</f>
        <v>280201641</v>
      </c>
      <c r="I152" s="85">
        <f t="shared" si="109"/>
        <v>-190012424</v>
      </c>
      <c r="J152" s="85">
        <f t="shared" si="109"/>
        <v>572591599</v>
      </c>
      <c r="K152" s="85">
        <f t="shared" si="109"/>
        <v>0</v>
      </c>
      <c r="L152" s="85">
        <f t="shared" si="109"/>
        <v>0</v>
      </c>
      <c r="M152" s="85">
        <f t="shared" si="109"/>
        <v>0</v>
      </c>
      <c r="N152" s="105">
        <f>N128</f>
        <v>572591599</v>
      </c>
      <c r="O152" s="73">
        <f>H152/G152*100</f>
        <v>36.742743619121974</v>
      </c>
      <c r="P152" s="86">
        <f>N152/G152*100</f>
        <v>75.083737002525623</v>
      </c>
    </row>
    <row r="153" spans="1:16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thickBot="1" x14ac:dyDescent="0.3">
      <c r="A154" s="120" t="s">
        <v>122</v>
      </c>
      <c r="B154" s="121"/>
      <c r="C154" s="7">
        <f t="shared" ref="C154:D154" si="110">C126+C152</f>
        <v>2681768740</v>
      </c>
      <c r="D154" s="7">
        <f t="shared" si="110"/>
        <v>334000</v>
      </c>
      <c r="E154" s="7">
        <f>E126+E152</f>
        <v>65525335</v>
      </c>
      <c r="F154" s="7">
        <f t="shared" ref="F154:G154" si="111">F126+F152</f>
        <v>0</v>
      </c>
      <c r="G154" s="87">
        <f t="shared" si="111"/>
        <v>2747628075</v>
      </c>
      <c r="H154" s="7">
        <f>H126+H152</f>
        <v>1791331697</v>
      </c>
      <c r="I154" s="7">
        <f>I126+I152</f>
        <v>-50201350</v>
      </c>
      <c r="J154" s="7">
        <f t="shared" ref="J154:M154" si="112">J126+J152</f>
        <v>2645974395</v>
      </c>
      <c r="K154" s="7">
        <f t="shared" si="112"/>
        <v>346000</v>
      </c>
      <c r="L154" s="7">
        <f>L126+L152</f>
        <v>51106330</v>
      </c>
      <c r="M154" s="7">
        <f t="shared" si="112"/>
        <v>0</v>
      </c>
      <c r="N154" s="87">
        <f>N126+N152</f>
        <v>2697426725</v>
      </c>
      <c r="O154" s="73">
        <f>H154/G154*100</f>
        <v>65.195566798100941</v>
      </c>
      <c r="P154" s="86">
        <f>N154/G154*100</f>
        <v>98.172920474325849</v>
      </c>
    </row>
  </sheetData>
  <sheetProtection password="DD3F" sheet="1" objects="1" scenarios="1"/>
  <mergeCells count="13">
    <mergeCell ref="A6:P6"/>
    <mergeCell ref="A8:P8"/>
    <mergeCell ref="A154:B154"/>
    <mergeCell ref="A1:P1"/>
    <mergeCell ref="A2:P2"/>
    <mergeCell ref="A3:A4"/>
    <mergeCell ref="B3:B4"/>
    <mergeCell ref="H3:H4"/>
    <mergeCell ref="I3:I4"/>
    <mergeCell ref="J3:N3"/>
    <mergeCell ref="O3:O4"/>
    <mergeCell ref="P3:P4"/>
    <mergeCell ref="C3:G4"/>
  </mergeCells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2017-12-08T08:02:50Z</dcterms:modified>
</cp:coreProperties>
</file>