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52511"/>
</workbook>
</file>

<file path=xl/calcChain.xml><?xml version="1.0" encoding="utf-8"?>
<calcChain xmlns="http://schemas.openxmlformats.org/spreadsheetml/2006/main">
  <c r="I117" i="1" l="1"/>
  <c r="N153" i="1"/>
  <c r="N158" i="1"/>
  <c r="O117" i="1"/>
  <c r="K116" i="1"/>
  <c r="L116" i="1"/>
  <c r="M116" i="1"/>
  <c r="J116" i="1"/>
  <c r="N116" i="1" s="1"/>
  <c r="I116" i="1"/>
  <c r="H116" i="1"/>
  <c r="G116" i="1"/>
  <c r="N117" i="1"/>
  <c r="P117" i="1" s="1"/>
  <c r="L81" i="1" l="1"/>
  <c r="I21" i="1" l="1"/>
  <c r="G166" i="1" l="1"/>
  <c r="F165" i="1"/>
  <c r="E165" i="1"/>
  <c r="D165" i="1"/>
  <c r="D164" i="1" s="1"/>
  <c r="D162" i="1" s="1"/>
  <c r="C165" i="1"/>
  <c r="G165" i="1" s="1"/>
  <c r="F164" i="1"/>
  <c r="E164" i="1"/>
  <c r="E162" i="1" s="1"/>
  <c r="C164" i="1"/>
  <c r="G164" i="1" s="1"/>
  <c r="G162" i="1" s="1"/>
  <c r="F162" i="1"/>
  <c r="C162" i="1"/>
  <c r="G158" i="1"/>
  <c r="F157" i="1"/>
  <c r="E157" i="1"/>
  <c r="E156" i="1" s="1"/>
  <c r="D157" i="1"/>
  <c r="C157" i="1"/>
  <c r="G157" i="1" s="1"/>
  <c r="F156" i="1"/>
  <c r="D156" i="1"/>
  <c r="C156" i="1"/>
  <c r="G156" i="1" s="1"/>
  <c r="G154" i="1"/>
  <c r="G153" i="1"/>
  <c r="G152" i="1"/>
  <c r="F152" i="1"/>
  <c r="E152" i="1"/>
  <c r="D152" i="1"/>
  <c r="C152" i="1"/>
  <c r="G151" i="1"/>
  <c r="G150" i="1"/>
  <c r="F150" i="1"/>
  <c r="E150" i="1"/>
  <c r="D150" i="1"/>
  <c r="D147" i="1" s="1"/>
  <c r="D136" i="1" s="1"/>
  <c r="D160" i="1" s="1"/>
  <c r="C150" i="1"/>
  <c r="C147" i="1" s="1"/>
  <c r="G149" i="1"/>
  <c r="G148" i="1"/>
  <c r="F148" i="1"/>
  <c r="E148" i="1"/>
  <c r="E147" i="1" s="1"/>
  <c r="D148" i="1"/>
  <c r="C148" i="1"/>
  <c r="F147" i="1"/>
  <c r="G145" i="1"/>
  <c r="C144" i="1"/>
  <c r="G144" i="1" s="1"/>
  <c r="F143" i="1"/>
  <c r="E143" i="1"/>
  <c r="D143" i="1"/>
  <c r="C143" i="1"/>
  <c r="G143" i="1" s="1"/>
  <c r="G141" i="1"/>
  <c r="G140" i="1"/>
  <c r="F139" i="1"/>
  <c r="E139" i="1"/>
  <c r="E138" i="1" s="1"/>
  <c r="D139" i="1"/>
  <c r="C139" i="1"/>
  <c r="G139" i="1" s="1"/>
  <c r="F138" i="1"/>
  <c r="F136" i="1" s="1"/>
  <c r="F160" i="1" s="1"/>
  <c r="D138" i="1"/>
  <c r="C138" i="1"/>
  <c r="G138" i="1" s="1"/>
  <c r="G132" i="1"/>
  <c r="F131" i="1"/>
  <c r="F130" i="1" s="1"/>
  <c r="E131" i="1"/>
  <c r="D131" i="1"/>
  <c r="C131" i="1"/>
  <c r="G131" i="1" s="1"/>
  <c r="E130" i="1"/>
  <c r="D130" i="1"/>
  <c r="C130" i="1"/>
  <c r="G130" i="1" s="1"/>
  <c r="G128" i="1"/>
  <c r="F127" i="1"/>
  <c r="E127" i="1"/>
  <c r="E126" i="1" s="1"/>
  <c r="E124" i="1" s="1"/>
  <c r="D127" i="1"/>
  <c r="C127" i="1"/>
  <c r="G127" i="1" s="1"/>
  <c r="F126" i="1"/>
  <c r="F124" i="1" s="1"/>
  <c r="D126" i="1"/>
  <c r="C126" i="1"/>
  <c r="G126" i="1" s="1"/>
  <c r="G124" i="1" s="1"/>
  <c r="D124" i="1"/>
  <c r="C124" i="1"/>
  <c r="G122" i="1"/>
  <c r="F121" i="1"/>
  <c r="E121" i="1"/>
  <c r="E120" i="1" s="1"/>
  <c r="D121" i="1"/>
  <c r="C121" i="1"/>
  <c r="G121" i="1" s="1"/>
  <c r="F120" i="1"/>
  <c r="D120" i="1"/>
  <c r="C120" i="1"/>
  <c r="G118" i="1"/>
  <c r="F116" i="1"/>
  <c r="E116" i="1"/>
  <c r="D116" i="1"/>
  <c r="C116" i="1"/>
  <c r="G115" i="1"/>
  <c r="G114" i="1"/>
  <c r="G113" i="1"/>
  <c r="G112" i="1"/>
  <c r="G111" i="1"/>
  <c r="G110" i="1"/>
  <c r="G109" i="1"/>
  <c r="F108" i="1"/>
  <c r="E108" i="1"/>
  <c r="D108" i="1"/>
  <c r="D61" i="1" s="1"/>
  <c r="C108" i="1"/>
  <c r="G108" i="1" s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F81" i="1"/>
  <c r="E81" i="1"/>
  <c r="D81" i="1"/>
  <c r="C81" i="1"/>
  <c r="G81" i="1" s="1"/>
  <c r="G80" i="1"/>
  <c r="G79" i="1"/>
  <c r="G78" i="1"/>
  <c r="G77" i="1"/>
  <c r="G76" i="1"/>
  <c r="G75" i="1"/>
  <c r="G74" i="1"/>
  <c r="G73" i="1"/>
  <c r="G71" i="1" s="1"/>
  <c r="G72" i="1"/>
  <c r="F71" i="1"/>
  <c r="E71" i="1"/>
  <c r="E61" i="1" s="1"/>
  <c r="D71" i="1"/>
  <c r="C71" i="1"/>
  <c r="G70" i="1"/>
  <c r="F69" i="1"/>
  <c r="E69" i="1"/>
  <c r="D69" i="1"/>
  <c r="C69" i="1"/>
  <c r="G69" i="1" s="1"/>
  <c r="G68" i="1"/>
  <c r="G67" i="1"/>
  <c r="G66" i="1"/>
  <c r="G65" i="1"/>
  <c r="G64" i="1"/>
  <c r="G63" i="1"/>
  <c r="F62" i="1"/>
  <c r="F61" i="1" s="1"/>
  <c r="E62" i="1"/>
  <c r="D62" i="1"/>
  <c r="C62" i="1"/>
  <c r="G61" i="1"/>
  <c r="C61" i="1"/>
  <c r="G59" i="1"/>
  <c r="F58" i="1"/>
  <c r="E58" i="1"/>
  <c r="D58" i="1"/>
  <c r="C58" i="1"/>
  <c r="G57" i="1"/>
  <c r="F56" i="1"/>
  <c r="E56" i="1"/>
  <c r="D56" i="1"/>
  <c r="C56" i="1"/>
  <c r="G56" i="1" s="1"/>
  <c r="G55" i="1"/>
  <c r="F54" i="1"/>
  <c r="E54" i="1"/>
  <c r="D54" i="1"/>
  <c r="C54" i="1"/>
  <c r="G53" i="1"/>
  <c r="G52" i="1"/>
  <c r="G51" i="1"/>
  <c r="G50" i="1"/>
  <c r="F49" i="1"/>
  <c r="F30" i="1" s="1"/>
  <c r="E49" i="1"/>
  <c r="D49" i="1"/>
  <c r="C49" i="1"/>
  <c r="G48" i="1"/>
  <c r="G47" i="1"/>
  <c r="G46" i="1"/>
  <c r="G45" i="1"/>
  <c r="G44" i="1"/>
  <c r="G43" i="1"/>
  <c r="G42" i="1"/>
  <c r="G40" i="1" s="1"/>
  <c r="G41" i="1"/>
  <c r="F40" i="1"/>
  <c r="E40" i="1"/>
  <c r="D40" i="1"/>
  <c r="C40" i="1"/>
  <c r="G39" i="1"/>
  <c r="G38" i="1"/>
  <c r="G37" i="1"/>
  <c r="G36" i="1"/>
  <c r="G35" i="1"/>
  <c r="G34" i="1"/>
  <c r="G33" i="1"/>
  <c r="G32" i="1"/>
  <c r="F31" i="1"/>
  <c r="E31" i="1"/>
  <c r="D31" i="1"/>
  <c r="C31" i="1"/>
  <c r="G31" i="1" s="1"/>
  <c r="F28" i="1"/>
  <c r="G26" i="1"/>
  <c r="F25" i="1"/>
  <c r="E25" i="1"/>
  <c r="D25" i="1"/>
  <c r="D24" i="1" s="1"/>
  <c r="C25" i="1"/>
  <c r="F24" i="1"/>
  <c r="E24" i="1"/>
  <c r="C24" i="1"/>
  <c r="G24" i="1" s="1"/>
  <c r="G22" i="1"/>
  <c r="G21" i="1"/>
  <c r="G20" i="1"/>
  <c r="F19" i="1"/>
  <c r="E19" i="1"/>
  <c r="E18" i="1" s="1"/>
  <c r="D19" i="1"/>
  <c r="C19" i="1"/>
  <c r="G19" i="1" s="1"/>
  <c r="F18" i="1"/>
  <c r="D18" i="1"/>
  <c r="C18" i="1"/>
  <c r="G16" i="1"/>
  <c r="G15" i="1"/>
  <c r="E14" i="1"/>
  <c r="D14" i="1"/>
  <c r="G14" i="1" s="1"/>
  <c r="C14" i="1"/>
  <c r="E13" i="1"/>
  <c r="C13" i="1"/>
  <c r="G11" i="1"/>
  <c r="E10" i="1"/>
  <c r="D10" i="1"/>
  <c r="C10" i="1"/>
  <c r="F9" i="1"/>
  <c r="D9" i="1"/>
  <c r="C9" i="1"/>
  <c r="C7" i="1"/>
  <c r="G62" i="1" l="1"/>
  <c r="D30" i="1"/>
  <c r="E30" i="1"/>
  <c r="E28" i="1" s="1"/>
  <c r="E9" i="1"/>
  <c r="E7" i="1" s="1"/>
  <c r="E134" i="1" s="1"/>
  <c r="G10" i="1"/>
  <c r="F7" i="1"/>
  <c r="F134" i="1" s="1"/>
  <c r="F168" i="1" s="1"/>
  <c r="G18" i="1"/>
  <c r="C30" i="1"/>
  <c r="G58" i="1"/>
  <c r="E136" i="1"/>
  <c r="E160" i="1" s="1"/>
  <c r="D13" i="1"/>
  <c r="G25" i="1"/>
  <c r="D28" i="1"/>
  <c r="G49" i="1"/>
  <c r="G54" i="1"/>
  <c r="G120" i="1"/>
  <c r="G147" i="1"/>
  <c r="G136" i="1" s="1"/>
  <c r="G160" i="1" s="1"/>
  <c r="C136" i="1"/>
  <c r="C160" i="1" s="1"/>
  <c r="E168" i="1" l="1"/>
  <c r="G13" i="1"/>
  <c r="D7" i="1"/>
  <c r="G30" i="1"/>
  <c r="C28" i="1"/>
  <c r="G9" i="1"/>
  <c r="K157" i="1"/>
  <c r="G28" i="1" l="1"/>
  <c r="C134" i="1"/>
  <c r="C168" i="1" s="1"/>
  <c r="D134" i="1"/>
  <c r="D168" i="1" s="1"/>
  <c r="G7" i="1"/>
  <c r="L162" i="1"/>
  <c r="M162" i="1"/>
  <c r="H165" i="1"/>
  <c r="H164" i="1" s="1"/>
  <c r="J157" i="1"/>
  <c r="K165" i="1"/>
  <c r="L165" i="1"/>
  <c r="L164" i="1" s="1"/>
  <c r="M165" i="1"/>
  <c r="M164" i="1" s="1"/>
  <c r="G134" i="1" l="1"/>
  <c r="G168" i="1" s="1"/>
  <c r="H162" i="1"/>
  <c r="K164" i="1"/>
  <c r="K162" i="1" s="1"/>
  <c r="N128" i="1" l="1"/>
  <c r="I128" i="1"/>
  <c r="I127" i="1" s="1"/>
  <c r="I126" i="1" s="1"/>
  <c r="M127" i="1"/>
  <c r="L127" i="1"/>
  <c r="K127" i="1"/>
  <c r="J127" i="1"/>
  <c r="H127" i="1"/>
  <c r="H126" i="1" s="1"/>
  <c r="M126" i="1"/>
  <c r="L126" i="1"/>
  <c r="K126" i="1"/>
  <c r="O114" i="1"/>
  <c r="N113" i="1"/>
  <c r="N66" i="1"/>
  <c r="I66" i="1"/>
  <c r="H49" i="1"/>
  <c r="N51" i="1"/>
  <c r="H31" i="1"/>
  <c r="N37" i="1"/>
  <c r="N36" i="1"/>
  <c r="N55" i="1"/>
  <c r="M54" i="1"/>
  <c r="L54" i="1"/>
  <c r="K54" i="1"/>
  <c r="J54" i="1"/>
  <c r="H54" i="1"/>
  <c r="M40" i="1"/>
  <c r="L40" i="1"/>
  <c r="K40" i="1"/>
  <c r="J40" i="1"/>
  <c r="H40" i="1"/>
  <c r="N48" i="1"/>
  <c r="I51" i="1" l="1"/>
  <c r="N127" i="1"/>
  <c r="I113" i="1"/>
  <c r="J126" i="1"/>
  <c r="I55" i="1"/>
  <c r="I54" i="1" s="1"/>
  <c r="N54" i="1"/>
  <c r="I37" i="1"/>
  <c r="I36" i="1"/>
  <c r="I48" i="1"/>
  <c r="N126" i="1" l="1"/>
  <c r="O158" i="1"/>
  <c r="O122" i="1"/>
  <c r="O118" i="1"/>
  <c r="O115" i="1"/>
  <c r="O112" i="1"/>
  <c r="O111" i="1"/>
  <c r="O110" i="1"/>
  <c r="O109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0" i="1"/>
  <c r="O79" i="1"/>
  <c r="O78" i="1"/>
  <c r="O77" i="1"/>
  <c r="O76" i="1"/>
  <c r="O75" i="1"/>
  <c r="O74" i="1"/>
  <c r="O73" i="1"/>
  <c r="O72" i="1"/>
  <c r="O70" i="1"/>
  <c r="O68" i="1"/>
  <c r="O67" i="1"/>
  <c r="O65" i="1"/>
  <c r="O64" i="1"/>
  <c r="O63" i="1"/>
  <c r="O59" i="1"/>
  <c r="O53" i="1"/>
  <c r="O52" i="1"/>
  <c r="O50" i="1"/>
  <c r="O47" i="1"/>
  <c r="O46" i="1"/>
  <c r="O45" i="1"/>
  <c r="O44" i="1"/>
  <c r="O43" i="1"/>
  <c r="O42" i="1"/>
  <c r="O41" i="1"/>
  <c r="O38" i="1"/>
  <c r="O35" i="1"/>
  <c r="O34" i="1"/>
  <c r="O33" i="1"/>
  <c r="O16" i="1"/>
  <c r="O11" i="1"/>
  <c r="P158" i="1"/>
  <c r="M157" i="1"/>
  <c r="L157" i="1"/>
  <c r="L156" i="1" s="1"/>
  <c r="K156" i="1"/>
  <c r="M156" i="1"/>
  <c r="N154" i="1"/>
  <c r="M152" i="1"/>
  <c r="L152" i="1"/>
  <c r="K152" i="1"/>
  <c r="J152" i="1"/>
  <c r="N151" i="1"/>
  <c r="N150" i="1"/>
  <c r="M150" i="1"/>
  <c r="L150" i="1"/>
  <c r="K150" i="1"/>
  <c r="J150" i="1"/>
  <c r="N149" i="1"/>
  <c r="M148" i="1"/>
  <c r="L148" i="1"/>
  <c r="K148" i="1"/>
  <c r="J148" i="1"/>
  <c r="N145" i="1"/>
  <c r="J144" i="1"/>
  <c r="J143" i="1" s="1"/>
  <c r="M143" i="1"/>
  <c r="L143" i="1"/>
  <c r="K143" i="1"/>
  <c r="N141" i="1"/>
  <c r="N140" i="1"/>
  <c r="M139" i="1"/>
  <c r="L139" i="1"/>
  <c r="K139" i="1"/>
  <c r="J139" i="1"/>
  <c r="J138" i="1" s="1"/>
  <c r="M138" i="1"/>
  <c r="L138" i="1"/>
  <c r="K138" i="1"/>
  <c r="N132" i="1"/>
  <c r="M131" i="1"/>
  <c r="L131" i="1"/>
  <c r="K131" i="1"/>
  <c r="J131" i="1"/>
  <c r="J130" i="1" s="1"/>
  <c r="J124" i="1" s="1"/>
  <c r="M130" i="1"/>
  <c r="M124" i="1" s="1"/>
  <c r="L130" i="1"/>
  <c r="L124" i="1" s="1"/>
  <c r="K130" i="1"/>
  <c r="K124" i="1" s="1"/>
  <c r="N122" i="1"/>
  <c r="P122" i="1" s="1"/>
  <c r="M121" i="1"/>
  <c r="M120" i="1" s="1"/>
  <c r="L121" i="1"/>
  <c r="L120" i="1" s="1"/>
  <c r="K121" i="1"/>
  <c r="K120" i="1" s="1"/>
  <c r="J121" i="1"/>
  <c r="J120" i="1" s="1"/>
  <c r="N118" i="1"/>
  <c r="N115" i="1"/>
  <c r="N114" i="1"/>
  <c r="N112" i="1"/>
  <c r="P112" i="1" s="1"/>
  <c r="N111" i="1"/>
  <c r="N110" i="1"/>
  <c r="N109" i="1"/>
  <c r="M108" i="1"/>
  <c r="J108" i="1"/>
  <c r="N107" i="1"/>
  <c r="N106" i="1"/>
  <c r="N105" i="1"/>
  <c r="P105" i="1" s="1"/>
  <c r="N104" i="1"/>
  <c r="N103" i="1"/>
  <c r="N102" i="1"/>
  <c r="N101" i="1"/>
  <c r="P101" i="1" s="1"/>
  <c r="N100" i="1"/>
  <c r="N99" i="1"/>
  <c r="N98" i="1"/>
  <c r="N97" i="1"/>
  <c r="P97" i="1" s="1"/>
  <c r="N96" i="1"/>
  <c r="N95" i="1"/>
  <c r="N94" i="1"/>
  <c r="N93" i="1"/>
  <c r="P93" i="1" s="1"/>
  <c r="N92" i="1"/>
  <c r="N91" i="1"/>
  <c r="N90" i="1"/>
  <c r="N89" i="1"/>
  <c r="N88" i="1"/>
  <c r="N87" i="1"/>
  <c r="N86" i="1"/>
  <c r="N85" i="1"/>
  <c r="N84" i="1"/>
  <c r="N83" i="1"/>
  <c r="N82" i="1"/>
  <c r="M81" i="1"/>
  <c r="K81" i="1"/>
  <c r="J81" i="1"/>
  <c r="N80" i="1"/>
  <c r="N79" i="1"/>
  <c r="N78" i="1"/>
  <c r="P78" i="1" s="1"/>
  <c r="N77" i="1"/>
  <c r="P77" i="1" s="1"/>
  <c r="N76" i="1"/>
  <c r="N75" i="1"/>
  <c r="N74" i="1"/>
  <c r="P74" i="1" s="1"/>
  <c r="N73" i="1"/>
  <c r="P73" i="1" s="1"/>
  <c r="N72" i="1"/>
  <c r="M71" i="1"/>
  <c r="L71" i="1"/>
  <c r="K71" i="1"/>
  <c r="J71" i="1"/>
  <c r="N70" i="1"/>
  <c r="M69" i="1"/>
  <c r="L69" i="1"/>
  <c r="K69" i="1"/>
  <c r="J69" i="1"/>
  <c r="N68" i="1"/>
  <c r="P68" i="1" s="1"/>
  <c r="N67" i="1"/>
  <c r="P67" i="1" s="1"/>
  <c r="N65" i="1"/>
  <c r="N64" i="1"/>
  <c r="N63" i="1"/>
  <c r="P63" i="1" s="1"/>
  <c r="M62" i="1"/>
  <c r="L62" i="1"/>
  <c r="K62" i="1"/>
  <c r="J62" i="1"/>
  <c r="N59" i="1"/>
  <c r="P59" i="1" s="1"/>
  <c r="M58" i="1"/>
  <c r="L58" i="1"/>
  <c r="K58" i="1"/>
  <c r="J58" i="1"/>
  <c r="N57" i="1"/>
  <c r="M56" i="1"/>
  <c r="L56" i="1"/>
  <c r="K56" i="1"/>
  <c r="J56" i="1"/>
  <c r="N53" i="1"/>
  <c r="P53" i="1" s="1"/>
  <c r="N52" i="1"/>
  <c r="P52" i="1" s="1"/>
  <c r="N50" i="1"/>
  <c r="P50" i="1" s="1"/>
  <c r="M49" i="1"/>
  <c r="L49" i="1"/>
  <c r="K49" i="1"/>
  <c r="J49" i="1"/>
  <c r="N47" i="1"/>
  <c r="P47" i="1" s="1"/>
  <c r="N46" i="1"/>
  <c r="N45" i="1"/>
  <c r="P45" i="1" s="1"/>
  <c r="N44" i="1"/>
  <c r="P44" i="1" s="1"/>
  <c r="N43" i="1"/>
  <c r="P43" i="1" s="1"/>
  <c r="N42" i="1"/>
  <c r="N41" i="1"/>
  <c r="P41" i="1" s="1"/>
  <c r="N39" i="1"/>
  <c r="N38" i="1"/>
  <c r="P38" i="1" s="1"/>
  <c r="N35" i="1"/>
  <c r="N34" i="1"/>
  <c r="P34" i="1" s="1"/>
  <c r="N33" i="1"/>
  <c r="P33" i="1" s="1"/>
  <c r="M31" i="1"/>
  <c r="L31" i="1"/>
  <c r="K31" i="1"/>
  <c r="N26" i="1"/>
  <c r="M25" i="1"/>
  <c r="L25" i="1"/>
  <c r="L24" i="1" s="1"/>
  <c r="K25" i="1"/>
  <c r="K24" i="1" s="1"/>
  <c r="J25" i="1"/>
  <c r="J24" i="1" s="1"/>
  <c r="M24" i="1"/>
  <c r="N22" i="1"/>
  <c r="N21" i="1"/>
  <c r="N20" i="1"/>
  <c r="I20" i="1" s="1"/>
  <c r="M19" i="1"/>
  <c r="L19" i="1"/>
  <c r="L18" i="1" s="1"/>
  <c r="K19" i="1"/>
  <c r="K18" i="1" s="1"/>
  <c r="J19" i="1"/>
  <c r="M18" i="1"/>
  <c r="N16" i="1"/>
  <c r="N15" i="1"/>
  <c r="P15" i="1" s="1"/>
  <c r="L14" i="1"/>
  <c r="L13" i="1" s="1"/>
  <c r="K14" i="1"/>
  <c r="J14" i="1"/>
  <c r="J13" i="1" s="1"/>
  <c r="N11" i="1"/>
  <c r="I11" i="1" s="1"/>
  <c r="L10" i="1"/>
  <c r="L9" i="1" s="1"/>
  <c r="K10" i="1"/>
  <c r="J10" i="1"/>
  <c r="J9" i="1" s="1"/>
  <c r="M9" i="1"/>
  <c r="I65" i="1" l="1"/>
  <c r="P65" i="1"/>
  <c r="I72" i="1"/>
  <c r="P72" i="1"/>
  <c r="I76" i="1"/>
  <c r="P76" i="1"/>
  <c r="I80" i="1"/>
  <c r="P80" i="1"/>
  <c r="I85" i="1"/>
  <c r="P85" i="1"/>
  <c r="I89" i="1"/>
  <c r="P89" i="1"/>
  <c r="O22" i="1"/>
  <c r="O21" i="1"/>
  <c r="I10" i="1"/>
  <c r="P11" i="1"/>
  <c r="P21" i="1"/>
  <c r="P82" i="1"/>
  <c r="P86" i="1"/>
  <c r="P90" i="1"/>
  <c r="P94" i="1"/>
  <c r="P98" i="1"/>
  <c r="P102" i="1"/>
  <c r="P106" i="1"/>
  <c r="P109" i="1"/>
  <c r="I114" i="1"/>
  <c r="P114" i="1"/>
  <c r="I16" i="1"/>
  <c r="P16" i="1"/>
  <c r="P83" i="1"/>
  <c r="P87" i="1"/>
  <c r="I91" i="1"/>
  <c r="P91" i="1"/>
  <c r="I95" i="1"/>
  <c r="P95" i="1"/>
  <c r="I99" i="1"/>
  <c r="P99" i="1"/>
  <c r="I103" i="1"/>
  <c r="P103" i="1"/>
  <c r="I107" i="1"/>
  <c r="P107" i="1"/>
  <c r="I110" i="1"/>
  <c r="P110" i="1"/>
  <c r="I115" i="1"/>
  <c r="P115" i="1"/>
  <c r="I145" i="1"/>
  <c r="I153" i="1"/>
  <c r="P153" i="1"/>
  <c r="O49" i="1"/>
  <c r="P35" i="1"/>
  <c r="P42" i="1"/>
  <c r="P46" i="1"/>
  <c r="I64" i="1"/>
  <c r="P64" i="1"/>
  <c r="I70" i="1"/>
  <c r="P70" i="1"/>
  <c r="I75" i="1"/>
  <c r="P75" i="1"/>
  <c r="I79" i="1"/>
  <c r="P79" i="1"/>
  <c r="I84" i="1"/>
  <c r="P84" i="1"/>
  <c r="I88" i="1"/>
  <c r="P88" i="1"/>
  <c r="I92" i="1"/>
  <c r="P92" i="1"/>
  <c r="I96" i="1"/>
  <c r="P96" i="1"/>
  <c r="I100" i="1"/>
  <c r="P100" i="1"/>
  <c r="I104" i="1"/>
  <c r="P104" i="1"/>
  <c r="P111" i="1"/>
  <c r="I118" i="1"/>
  <c r="P118" i="1"/>
  <c r="K147" i="1"/>
  <c r="I154" i="1"/>
  <c r="I122" i="1"/>
  <c r="O32" i="1"/>
  <c r="O31" i="1"/>
  <c r="I38" i="1"/>
  <c r="I26" i="1"/>
  <c r="I67" i="1"/>
  <c r="I73" i="1"/>
  <c r="I82" i="1"/>
  <c r="I86" i="1"/>
  <c r="I90" i="1"/>
  <c r="I93" i="1"/>
  <c r="I97" i="1"/>
  <c r="I101" i="1"/>
  <c r="I105" i="1"/>
  <c r="I112" i="1"/>
  <c r="I140" i="1"/>
  <c r="I22" i="1"/>
  <c r="I52" i="1"/>
  <c r="I63" i="1"/>
  <c r="I68" i="1"/>
  <c r="I74" i="1"/>
  <c r="I78" i="1"/>
  <c r="I83" i="1"/>
  <c r="I87" i="1"/>
  <c r="I94" i="1"/>
  <c r="I98" i="1"/>
  <c r="I102" i="1"/>
  <c r="I106" i="1"/>
  <c r="I141" i="1"/>
  <c r="I151" i="1"/>
  <c r="I150" i="1" s="1"/>
  <c r="I158" i="1"/>
  <c r="I149" i="1"/>
  <c r="I132" i="1"/>
  <c r="I109" i="1"/>
  <c r="M30" i="1"/>
  <c r="K30" i="1"/>
  <c r="I45" i="1"/>
  <c r="I111" i="1"/>
  <c r="L30" i="1"/>
  <c r="I35" i="1"/>
  <c r="I42" i="1"/>
  <c r="I46" i="1"/>
  <c r="I53" i="1"/>
  <c r="I34" i="1"/>
  <c r="O40" i="1"/>
  <c r="I41" i="1"/>
  <c r="N40" i="1"/>
  <c r="I33" i="1"/>
  <c r="I44" i="1"/>
  <c r="I50" i="1"/>
  <c r="I59" i="1"/>
  <c r="I58" i="1" s="1"/>
  <c r="I15" i="1"/>
  <c r="I43" i="1"/>
  <c r="I47" i="1"/>
  <c r="I57" i="1"/>
  <c r="N62" i="1"/>
  <c r="P62" i="1" s="1"/>
  <c r="N120" i="1"/>
  <c r="M7" i="1"/>
  <c r="M61" i="1"/>
  <c r="L108" i="1"/>
  <c r="L61" i="1" s="1"/>
  <c r="N138" i="1"/>
  <c r="L147" i="1"/>
  <c r="L136" i="1" s="1"/>
  <c r="L160" i="1" s="1"/>
  <c r="N14" i="1"/>
  <c r="N49" i="1"/>
  <c r="P49" i="1" s="1"/>
  <c r="N58" i="1"/>
  <c r="K13" i="1"/>
  <c r="N13" i="1" s="1"/>
  <c r="P13" i="1" s="1"/>
  <c r="N19" i="1"/>
  <c r="P19" i="1" s="1"/>
  <c r="J18" i="1"/>
  <c r="J7" i="1" s="1"/>
  <c r="N24" i="1"/>
  <c r="K136" i="1"/>
  <c r="K160" i="1" s="1"/>
  <c r="M147" i="1"/>
  <c r="N10" i="1"/>
  <c r="N130" i="1"/>
  <c r="N124" i="1" s="1"/>
  <c r="N144" i="1"/>
  <c r="J147" i="1"/>
  <c r="N157" i="1"/>
  <c r="L7" i="1"/>
  <c r="N69" i="1"/>
  <c r="P69" i="1" s="1"/>
  <c r="M136" i="1"/>
  <c r="M160" i="1" s="1"/>
  <c r="J156" i="1"/>
  <c r="N148" i="1"/>
  <c r="N56" i="1"/>
  <c r="N131" i="1"/>
  <c r="N139" i="1"/>
  <c r="K9" i="1"/>
  <c r="N25" i="1"/>
  <c r="N71" i="1"/>
  <c r="N121" i="1"/>
  <c r="P121" i="1" s="1"/>
  <c r="N152" i="1"/>
  <c r="P152" i="1" s="1"/>
  <c r="N32" i="1"/>
  <c r="J31" i="1"/>
  <c r="J30" i="1" s="1"/>
  <c r="J61" i="1"/>
  <c r="N81" i="1"/>
  <c r="P81" i="1" s="1"/>
  <c r="N143" i="1"/>
  <c r="K108" i="1"/>
  <c r="N156" i="1" l="1"/>
  <c r="P14" i="1"/>
  <c r="I39" i="1"/>
  <c r="O39" i="1"/>
  <c r="P39" i="1"/>
  <c r="P116" i="1"/>
  <c r="P157" i="1"/>
  <c r="P10" i="1"/>
  <c r="I152" i="1"/>
  <c r="P32" i="1"/>
  <c r="P71" i="1"/>
  <c r="P58" i="1"/>
  <c r="P120" i="1"/>
  <c r="P40" i="1"/>
  <c r="I32" i="1"/>
  <c r="J28" i="1"/>
  <c r="N108" i="1"/>
  <c r="P108" i="1" s="1"/>
  <c r="L28" i="1"/>
  <c r="L134" i="1" s="1"/>
  <c r="L168" i="1" s="1"/>
  <c r="I40" i="1"/>
  <c r="M28" i="1"/>
  <c r="M134" i="1" s="1"/>
  <c r="M168" i="1" s="1"/>
  <c r="K7" i="1"/>
  <c r="N7" i="1" s="1"/>
  <c r="J136" i="1"/>
  <c r="J160" i="1" s="1"/>
  <c r="N147" i="1"/>
  <c r="K61" i="1"/>
  <c r="K28" i="1" s="1"/>
  <c r="N18" i="1"/>
  <c r="P18" i="1" s="1"/>
  <c r="N31" i="1"/>
  <c r="P31" i="1" s="1"/>
  <c r="N9" i="1"/>
  <c r="P9" i="1" s="1"/>
  <c r="N136" i="1" l="1"/>
  <c r="N160" i="1" s="1"/>
  <c r="P156" i="1"/>
  <c r="N28" i="1"/>
  <c r="N61" i="1"/>
  <c r="P61" i="1" s="1"/>
  <c r="K134" i="1"/>
  <c r="K168" i="1" s="1"/>
  <c r="P7" i="1"/>
  <c r="N30" i="1"/>
  <c r="P30" i="1" s="1"/>
  <c r="P136" i="1" l="1"/>
  <c r="P160" i="1"/>
  <c r="J134" i="1"/>
  <c r="P28" i="1" l="1"/>
  <c r="N134" i="1"/>
  <c r="P134" i="1" l="1"/>
  <c r="H139" i="1"/>
  <c r="H138" i="1" s="1"/>
  <c r="I139" i="1" l="1"/>
  <c r="I138" i="1" l="1"/>
  <c r="H58" i="1"/>
  <c r="O58" i="1" s="1"/>
  <c r="H157" i="1"/>
  <c r="H152" i="1"/>
  <c r="H150" i="1"/>
  <c r="H148" i="1"/>
  <c r="H144" i="1"/>
  <c r="H143" i="1" s="1"/>
  <c r="H131" i="1"/>
  <c r="H130" i="1" s="1"/>
  <c r="H124" i="1" s="1"/>
  <c r="H121" i="1"/>
  <c r="O116" i="1"/>
  <c r="H108" i="1"/>
  <c r="O108" i="1" s="1"/>
  <c r="H81" i="1"/>
  <c r="O81" i="1" s="1"/>
  <c r="H71" i="1"/>
  <c r="O71" i="1" s="1"/>
  <c r="H69" i="1"/>
  <c r="O69" i="1" s="1"/>
  <c r="H62" i="1"/>
  <c r="O62" i="1" s="1"/>
  <c r="H56" i="1"/>
  <c r="H25" i="1"/>
  <c r="H24" i="1" s="1"/>
  <c r="H19" i="1"/>
  <c r="O20" i="1" s="1"/>
  <c r="H14" i="1"/>
  <c r="H10" i="1"/>
  <c r="H9" i="1" l="1"/>
  <c r="O9" i="1" s="1"/>
  <c r="O10" i="1"/>
  <c r="H13" i="1"/>
  <c r="O15" i="1"/>
  <c r="H156" i="1"/>
  <c r="O156" i="1" s="1"/>
  <c r="O157" i="1"/>
  <c r="H120" i="1"/>
  <c r="O120" i="1" s="1"/>
  <c r="O121" i="1"/>
  <c r="H30" i="1"/>
  <c r="O30" i="1" s="1"/>
  <c r="I9" i="1"/>
  <c r="I144" i="1"/>
  <c r="I143" i="1" s="1"/>
  <c r="I121" i="1"/>
  <c r="I120" i="1" s="1"/>
  <c r="I56" i="1"/>
  <c r="H61" i="1"/>
  <c r="O61" i="1" s="1"/>
  <c r="H147" i="1"/>
  <c r="I25" i="1"/>
  <c r="I24" i="1" s="1"/>
  <c r="H18" i="1"/>
  <c r="I131" i="1"/>
  <c r="I130" i="1" s="1"/>
  <c r="I124" i="1" s="1"/>
  <c r="I69" i="1"/>
  <c r="I148" i="1"/>
  <c r="I147" i="1" s="1"/>
  <c r="I157" i="1"/>
  <c r="I156" i="1" s="1"/>
  <c r="H7" i="1" l="1"/>
  <c r="O7" i="1" s="1"/>
  <c r="O19" i="1"/>
  <c r="O18" i="1"/>
  <c r="O14" i="1"/>
  <c r="O13" i="1"/>
  <c r="H136" i="1"/>
  <c r="I19" i="1"/>
  <c r="I18" i="1" s="1"/>
  <c r="I14" i="1"/>
  <c r="I13" i="1" s="1"/>
  <c r="I71" i="1"/>
  <c r="I31" i="1"/>
  <c r="I49" i="1"/>
  <c r="I81" i="1"/>
  <c r="I62" i="1"/>
  <c r="I108" i="1"/>
  <c r="H28" i="1"/>
  <c r="H134" i="1" l="1"/>
  <c r="O28" i="1"/>
  <c r="H160" i="1"/>
  <c r="O160" i="1" s="1"/>
  <c r="O136" i="1"/>
  <c r="I30" i="1"/>
  <c r="I7" i="1"/>
  <c r="I136" i="1"/>
  <c r="I160" i="1" s="1"/>
  <c r="I61" i="1"/>
  <c r="O134" i="1" l="1"/>
  <c r="H168" i="1"/>
  <c r="O168" i="1" s="1"/>
  <c r="I28" i="1"/>
  <c r="I134" i="1" s="1"/>
  <c r="N166" i="1" l="1"/>
  <c r="I166" i="1" s="1"/>
  <c r="I165" i="1" s="1"/>
  <c r="I164" i="1" s="1"/>
  <c r="I162" i="1" s="1"/>
  <c r="I168" i="1" s="1"/>
  <c r="J165" i="1"/>
  <c r="N165" i="1" s="1"/>
  <c r="J164" i="1" l="1"/>
  <c r="N164" i="1" l="1"/>
  <c r="N162" i="1" s="1"/>
  <c r="N168" i="1" s="1"/>
  <c r="P168" i="1" s="1"/>
  <c r="J162" i="1"/>
  <c r="J168" i="1" s="1"/>
</calcChain>
</file>

<file path=xl/sharedStrings.xml><?xml version="1.0" encoding="utf-8"?>
<sst xmlns="http://schemas.openxmlformats.org/spreadsheetml/2006/main" count="163" uniqueCount="142">
  <si>
    <t>Član 2.</t>
  </si>
  <si>
    <t>Prihodi, primici i finansiranje</t>
  </si>
  <si>
    <t>Ekonomski kod</t>
  </si>
  <si>
    <t>Opis ekonomskog koda</t>
  </si>
  <si>
    <t xml:space="preserve">Povećanje/  Smanjenje Budžeta </t>
  </si>
  <si>
    <t>Indeks %</t>
  </si>
  <si>
    <t>UKUPNO</t>
  </si>
  <si>
    <t>1</t>
  </si>
  <si>
    <t>2</t>
  </si>
  <si>
    <t>11=4/3</t>
  </si>
  <si>
    <t>12=10/3</t>
  </si>
  <si>
    <t>71</t>
  </si>
  <si>
    <t>PRIHODI OD POREZA</t>
  </si>
  <si>
    <t>Porezi na dobit pojedinaca i preduzeća</t>
  </si>
  <si>
    <t xml:space="preserve">Porez na dobit banaka i dr. fin. org. druš. za osig. I reos. imovin. i lica, pr. lica iz obl. el. poš. i tel.   </t>
  </si>
  <si>
    <t xml:space="preserve">Prihodi od indirektnih poreza koji pripadaju Federaciji </t>
  </si>
  <si>
    <t>Prihodi od indirektnih poreza na ime finansiranja relevantnog duga</t>
  </si>
  <si>
    <t>Ostali porezi</t>
  </si>
  <si>
    <t>Poseban porez na plaću za zaštitu od prirodnih i drugih nesreća (zaostale obaveze)</t>
  </si>
  <si>
    <t>Poseban porez za zaštitu od prirodnih i drugih nesreća po osnovu ugovora o djelu i povremenih i privremenih poslova (zaostale obaveze)</t>
  </si>
  <si>
    <t>Prihodi po osnovu zaostalih obaveza</t>
  </si>
  <si>
    <t>NEPOREZNI PRIHODI</t>
  </si>
  <si>
    <t>721</t>
  </si>
  <si>
    <t>Prihodi od poduzetničkih aktivnosti i imovine i prihodi od pozitivnih kursnih razlika</t>
  </si>
  <si>
    <t>Prihodi od nefinansijskih javnih preduzeća i finansijskih javnih institucija</t>
  </si>
  <si>
    <t>Prihodi od dividendi i udjela u profitu u javnim preduzećima i finansijskim institucijama</t>
  </si>
  <si>
    <t>Prihodi od davanja prava na eksploataciju naftnih resursa</t>
  </si>
  <si>
    <t>Prihodi korisnika - Civilna avijacija</t>
  </si>
  <si>
    <t>Prihodi od finansijske i nematerijalne imovine</t>
  </si>
  <si>
    <t>Prihodi od iznajmljivanja ostale nematerijalne imovine</t>
  </si>
  <si>
    <t>Povrat anuiteta od krajnjih korisnika za otplatu kredita</t>
  </si>
  <si>
    <t>Ostali prihodi od imovine</t>
  </si>
  <si>
    <t>Prihodi od kamate na depozite u banci</t>
  </si>
  <si>
    <t>721214</t>
  </si>
  <si>
    <t>Prihodi od GSM licence</t>
  </si>
  <si>
    <t>Prihodi od kamata na investirana javna sredstva</t>
  </si>
  <si>
    <t>Ostali prihodi od finansijske i nematerijalne imovine</t>
  </si>
  <si>
    <t>Prihodi od zakupa</t>
  </si>
  <si>
    <t>Prihodi ostvareni od prometa Lutrije BiH</t>
  </si>
  <si>
    <t>Prihodi ostvareni prodajom stanova</t>
  </si>
  <si>
    <t>Kamate primljene od pozajmica i učešća u kapitalu</t>
  </si>
  <si>
    <t>Kamate primljene od pozajmica Državi</t>
  </si>
  <si>
    <t>Kamate primljene od pozajmica domaćim finansijskim institucijama</t>
  </si>
  <si>
    <t>Kamate primljene od drugih domaćih pozajmica</t>
  </si>
  <si>
    <t>Prihodi od privatizacije</t>
  </si>
  <si>
    <t>Prihodi po osnovu premije i provizije za izdatu garanciju</t>
  </si>
  <si>
    <t>Naknade i takse i prihodi od pružanja javnih usluga</t>
  </si>
  <si>
    <t>Administrativne takse</t>
  </si>
  <si>
    <t>Takse za detašmane</t>
  </si>
  <si>
    <t>Federalne administrativne takse u gotovom novcu</t>
  </si>
  <si>
    <t>Putničke takse - naknade za unapređenje avioprometa u Federaciji biH</t>
  </si>
  <si>
    <t>Posebna taksa za izmirenje duga za isporuku prirodnog gasa</t>
  </si>
  <si>
    <t>Taksa za uspostavu naftnih derivata</t>
  </si>
  <si>
    <t>Sudske takse</t>
  </si>
  <si>
    <t>Ostale budžetske naknade</t>
  </si>
  <si>
    <t>Federalne takse i naknade za pokriće troškova kontrole kvalit. poljopr. proizv. u vanjskom prometu</t>
  </si>
  <si>
    <t>Nakn za pokrivanje tr i utvrđivanje zdrav. ispravnosti životnih namirnica i predm. opšte. upotrebe</t>
  </si>
  <si>
    <t xml:space="preserve">Naknade troškova branilaca po službenoj dužnosti </t>
  </si>
  <si>
    <t>Naknade ostalih troškova krivičnog postupka</t>
  </si>
  <si>
    <t>Naknade za obavljeni tehnički pregled vozila koje pripadaju Federaciji BiH</t>
  </si>
  <si>
    <t>Naknade prislinog izvršenja putem drugih lica</t>
  </si>
  <si>
    <t>Federalna naknada za obavljene obavezne kontrole</t>
  </si>
  <si>
    <t>Naknada za opće korisne funkcije šuma</t>
  </si>
  <si>
    <t>Naknade za priređivanje igara na sreću koje pripadaju Budžetu Federacije BiH</t>
  </si>
  <si>
    <t>Posebne naknade i takse</t>
  </si>
  <si>
    <t>Federalna naknada za uvjerenje o veterinarsko zdravstvenom stanju životinja iz uvoza</t>
  </si>
  <si>
    <t>Federalne naknade za obavezni zdravstveni pregled bilja u prometu</t>
  </si>
  <si>
    <t>Federalne naknade za izvršeni veterinarsko-sanitarni pregled</t>
  </si>
  <si>
    <t>Federalne naknade za izvršene veterinarsko-sanitarne preglede u zemlji</t>
  </si>
  <si>
    <t>Naknada za korištenje podataka izmjere i katastra</t>
  </si>
  <si>
    <t>Naknada za korištenje usluga premjera i katastra</t>
  </si>
  <si>
    <t>Naknada za troškove postupka distribucije bilateralnih transportnih dozvola dodijeljenih domaćim prevoznicima</t>
  </si>
  <si>
    <t xml:space="preserve">Naknade po osnovi teh pregleda građevina i po osnovi stručnih ispita </t>
  </si>
  <si>
    <t>Naknada za sigurnost plovidbe koju plaćaju strana plovila u teritorijalnim vodama BiH</t>
  </si>
  <si>
    <t xml:space="preserve">Naknade za korištenje opće korisnih funkcija šuma </t>
  </si>
  <si>
    <t>Naknada za korištenje objekata sigurnosti u unutr. i terotor. vodama BiH</t>
  </si>
  <si>
    <t>Posebna naknada za zaštitu od prirodnih i drugih nesreća gdje je osnovica zbirni iznos neto plaće za isplatu</t>
  </si>
  <si>
    <t>Naknade za izvršeni pregled zrakoplova</t>
  </si>
  <si>
    <t>Posebna naknada za zaštitu od prirodnih i drugih nesreća gdje je osnovica zbirni iznos neto primanja po osnovu dr. samostalne djelatnosti i povremenog samostalnog rada</t>
  </si>
  <si>
    <t>Naknada za vatrogasne jedinice iz premije osiguranja od autoodgovornosti za vartogasne jedinice</t>
  </si>
  <si>
    <t>Naknada iz funkcionelne premije osiguranja od autoodgovornosti za vatrogasne jedinice</t>
  </si>
  <si>
    <t>Naknada za zajedničke profesionalne vatrogasne jedinice ia premije osiguranja</t>
  </si>
  <si>
    <t>Naknada za zajedničke profesionalne vatrogasne jedinice iz funkcionalne premije</t>
  </si>
  <si>
    <t xml:space="preserve">Naknade za polaganje stručnih ispita </t>
  </si>
  <si>
    <t>Naknade za obrasce koje izdaju kapetanije</t>
  </si>
  <si>
    <t>Naknade za baždarenje čamaca</t>
  </si>
  <si>
    <t>Naknade za pregled čamaca</t>
  </si>
  <si>
    <t>Federalna naknada od izdatih licenci, uvjerenja, certifikata i ostalih stručnih publikacija</t>
  </si>
  <si>
    <t>Naknade od priređivanja igara na sreću</t>
  </si>
  <si>
    <t>Ostale naknade</t>
  </si>
  <si>
    <t>Prihodi od pružanja javnih usluga (prihodi od sopstvenih djelatnosti)</t>
  </si>
  <si>
    <t>Prihodi od pružanja usluga građanima</t>
  </si>
  <si>
    <t>Prihodi od pružanja usluga pravnim licima</t>
  </si>
  <si>
    <t>Prihodi od pružanja usluga drugima</t>
  </si>
  <si>
    <t>Prihodi od naučno istraživačkog rada</t>
  </si>
  <si>
    <t>Prihodi od pružanja usluga drugim nivoima vlasti</t>
  </si>
  <si>
    <t>Vlastiti prihodi</t>
  </si>
  <si>
    <t>Neplanirane uplate - prihodi</t>
  </si>
  <si>
    <t>Ostale neplanirane uplate</t>
  </si>
  <si>
    <t>Novčane kazne (neporeske prirode)</t>
  </si>
  <si>
    <t>Novčane kazne</t>
  </si>
  <si>
    <t>TEKUĆI TRANSFERI I DONACIJE</t>
  </si>
  <si>
    <t xml:space="preserve">Donacije  </t>
  </si>
  <si>
    <t>Donacije od fizičkih i pravnih lica za otklanjanje posljedica prirodne nesreće</t>
  </si>
  <si>
    <t>UKUPNO PRIHODI</t>
  </si>
  <si>
    <t>PRIMICI</t>
  </si>
  <si>
    <t>Kapitalni primici od prodaje stalnih sredstava</t>
  </si>
  <si>
    <t>Primici od prodaje stalnih sredstava</t>
  </si>
  <si>
    <t>Primici od prodaje prometnih vozila</t>
  </si>
  <si>
    <t>Dugoročni krediti i zajmovi</t>
  </si>
  <si>
    <t>Zajmovi primljeni kroz Državu</t>
  </si>
  <si>
    <t>Primici od inostranog zaduživanja</t>
  </si>
  <si>
    <t>Primici od inostranog zaduživanja (direktne obaveze Federacije BiH)</t>
  </si>
  <si>
    <t>Primici od domaćeg zaduživanja</t>
  </si>
  <si>
    <t>Primici od dugoročnih obveznica</t>
  </si>
  <si>
    <t>Primici od domaćih davalaca kredita</t>
  </si>
  <si>
    <t>Kratkoročni krediti i zajmovi</t>
  </si>
  <si>
    <t>Primici od trezorskih zapisa</t>
  </si>
  <si>
    <t>UKUPNO FINANSIRANJE</t>
  </si>
  <si>
    <t>Primici od finansijske imovine</t>
  </si>
  <si>
    <t>Prodaja finansijskih potraživanja javnih preduzeća</t>
  </si>
  <si>
    <t>Primici od sukcesije</t>
  </si>
  <si>
    <t>Izvor 10
Sredstva budžeta</t>
  </si>
  <si>
    <t>Izvor 20
Vlastiti prihod</t>
  </si>
  <si>
    <t>Izvor 30
Namjenski prihod</t>
  </si>
  <si>
    <t>Izvor 40
Donacije</t>
  </si>
  <si>
    <t>Prihodi od indirektnih poreza sa jedinstvenog računa</t>
  </si>
  <si>
    <t>Prihodi od prodaje stanova koji su u vlasništvu nadležnog nivoa vlasti</t>
  </si>
  <si>
    <t>Prihodi od pozitivnih kursnih razlika</t>
  </si>
  <si>
    <t>Prihodi od iznajmljivanja zemljišta</t>
  </si>
  <si>
    <t>Prihodi od iznajmljivanja poslovnih prostora</t>
  </si>
  <si>
    <t>Kamate primljene od pozajmica Federaciji</t>
  </si>
  <si>
    <t>Federalna taksa za korištenje autocesta (cestarina)</t>
  </si>
  <si>
    <t>Prihodi od prodaje robe osuđenim osobama</t>
  </si>
  <si>
    <t>Primljeni tekući transferi od ostalih nivoa vlasti i fondova</t>
  </si>
  <si>
    <t>IZVORI SREDSTAVA, OSTVARENI SUFICIT IZ RANIJEG PERIODA</t>
  </si>
  <si>
    <t>Neraspoređeni višak prihoda i rashoda</t>
  </si>
  <si>
    <t>SVEUKUPNI PRIHODI,PRIMICI,FINANSIRANJE I OSTVARENI SUFICIT IZ RANIJEG PERIODA</t>
  </si>
  <si>
    <t>BUDŽET 2019</t>
  </si>
  <si>
    <t>Izvršenje Budžeta za period I-III 2019. godine</t>
  </si>
  <si>
    <t>Ostali povrati</t>
  </si>
  <si>
    <t xml:space="preserve"> IZMJENE I DOPUNE BUDŽETA ZA 2019.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</si>
</sst>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81A]#,##0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11"/>
      </left>
      <right/>
      <top style="thin">
        <color indexed="64"/>
      </top>
      <bottom style="thin">
        <color indexed="64"/>
      </bottom>
      <diagonal/>
    </border>
    <border>
      <left style="dotted">
        <color indexed="1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11"/>
      </bottom>
      <diagonal/>
    </border>
    <border>
      <left/>
      <right style="thin">
        <color indexed="8"/>
      </right>
      <top/>
      <bottom style="dotted">
        <color indexed="11"/>
      </bottom>
      <diagonal/>
    </border>
    <border>
      <left/>
      <right style="dotted">
        <color indexed="11"/>
      </right>
      <top/>
      <bottom style="dotted">
        <color indexed="11"/>
      </bottom>
      <diagonal/>
    </border>
    <border>
      <left style="dotted">
        <color indexed="11"/>
      </left>
      <right style="thin">
        <color indexed="8"/>
      </right>
      <top/>
      <bottom style="dotted">
        <color indexed="11"/>
      </bottom>
      <diagonal/>
    </border>
    <border>
      <left/>
      <right/>
      <top/>
      <bottom style="dotted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1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dotted">
        <color indexed="1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dotted">
        <color indexed="1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11"/>
      </bottom>
      <diagonal/>
    </border>
    <border>
      <left style="thin">
        <color indexed="64"/>
      </left>
      <right/>
      <top style="dotted">
        <color indexed="11"/>
      </top>
      <bottom style="dotted">
        <color indexed="11"/>
      </bottom>
      <diagonal/>
    </border>
    <border>
      <left/>
      <right style="thin">
        <color indexed="8"/>
      </right>
      <top style="dotted">
        <color indexed="11"/>
      </top>
      <bottom style="dotted">
        <color indexed="11"/>
      </bottom>
      <diagonal/>
    </border>
    <border>
      <left/>
      <right style="dotted">
        <color indexed="11"/>
      </right>
      <top style="dotted">
        <color indexed="11"/>
      </top>
      <bottom style="dotted">
        <color indexed="11"/>
      </bottom>
      <diagonal/>
    </border>
    <border>
      <left style="dotted">
        <color indexed="11"/>
      </left>
      <right style="thin">
        <color indexed="64"/>
      </right>
      <top style="dotted">
        <color indexed="11"/>
      </top>
      <bottom style="dotted">
        <color indexed="11"/>
      </bottom>
      <diagonal/>
    </border>
    <border>
      <left/>
      <right/>
      <top style="dotted">
        <color indexed="11"/>
      </top>
      <bottom style="dotted">
        <color indexed="11"/>
      </bottom>
      <diagonal/>
    </border>
    <border>
      <left style="thin">
        <color indexed="8"/>
      </left>
      <right style="thin">
        <color indexed="64"/>
      </right>
      <top style="dotted">
        <color indexed="11"/>
      </top>
      <bottom style="dotted">
        <color indexed="11"/>
      </bottom>
      <diagonal/>
    </border>
    <border>
      <left style="thin">
        <color indexed="64"/>
      </left>
      <right style="thin">
        <color indexed="64"/>
      </right>
      <top style="dotted">
        <color indexed="11"/>
      </top>
      <bottom style="dotted">
        <color indexed="11"/>
      </bottom>
      <diagonal/>
    </border>
    <border>
      <left style="dotted">
        <color indexed="11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11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11"/>
      </left>
      <right style="thin">
        <color indexed="64"/>
      </right>
      <top style="thin">
        <color indexed="64"/>
      </top>
      <bottom style="dotted">
        <color indexed="11"/>
      </bottom>
      <diagonal/>
    </border>
    <border>
      <left style="thin">
        <color indexed="8"/>
      </left>
      <right style="thin">
        <color indexed="64"/>
      </right>
      <top style="dotted">
        <color indexed="1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11"/>
      </left>
      <right style="dotted">
        <color indexed="11"/>
      </right>
      <top/>
      <bottom style="thin">
        <color indexed="64"/>
      </bottom>
      <diagonal/>
    </border>
    <border>
      <left style="dotted">
        <color indexed="1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dotted">
        <color indexed="11"/>
      </right>
      <top/>
      <bottom style="dotted">
        <color indexed="11"/>
      </bottom>
      <diagonal/>
    </border>
    <border>
      <left style="thin">
        <color indexed="64"/>
      </left>
      <right/>
      <top style="dotted">
        <color indexed="11"/>
      </top>
      <bottom/>
      <diagonal/>
    </border>
    <border>
      <left style="thin">
        <color indexed="64"/>
      </left>
      <right/>
      <top style="dotted">
        <color indexed="11"/>
      </top>
      <bottom style="thin">
        <color indexed="64"/>
      </bottom>
      <diagonal/>
    </border>
    <border>
      <left/>
      <right style="thin">
        <color indexed="8"/>
      </right>
      <top style="dotted">
        <color indexed="11"/>
      </top>
      <bottom style="thin">
        <color indexed="64"/>
      </bottom>
      <diagonal/>
    </border>
    <border>
      <left/>
      <right style="dotted">
        <color indexed="11"/>
      </right>
      <top style="dotted">
        <color indexed="11"/>
      </top>
      <bottom style="thin">
        <color indexed="64"/>
      </bottom>
      <diagonal/>
    </border>
    <border>
      <left/>
      <right/>
      <top style="dotted">
        <color indexed="11"/>
      </top>
      <bottom style="thin">
        <color indexed="64"/>
      </bottom>
      <diagonal/>
    </border>
    <border>
      <left/>
      <right style="thin">
        <color indexed="64"/>
      </right>
      <top style="dotted">
        <color indexed="11"/>
      </top>
      <bottom style="thin">
        <color indexed="64"/>
      </bottom>
      <diagonal/>
    </border>
    <border>
      <left style="dotted">
        <color indexed="11"/>
      </left>
      <right style="thin">
        <color indexed="64"/>
      </right>
      <top/>
      <bottom style="dotted">
        <color indexed="11"/>
      </bottom>
      <diagonal/>
    </border>
    <border>
      <left style="thin">
        <color indexed="8"/>
      </left>
      <right style="thin">
        <color indexed="64"/>
      </right>
      <top/>
      <bottom style="dotted">
        <color indexed="11"/>
      </bottom>
      <diagonal/>
    </border>
    <border>
      <left style="dotted">
        <color indexed="1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tted">
        <color indexed="1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11"/>
      </top>
      <bottom style="dotted">
        <color indexed="1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2" borderId="0" xfId="0" applyFont="1" applyFill="1" applyProtection="1"/>
    <xf numFmtId="0" fontId="4" fillId="3" borderId="14" xfId="0" applyFont="1" applyFill="1" applyBorder="1" applyAlignment="1" applyProtection="1">
      <alignment vertical="center" wrapText="1" readingOrder="1"/>
    </xf>
    <xf numFmtId="0" fontId="4" fillId="3" borderId="15" xfId="0" applyFont="1" applyFill="1" applyBorder="1" applyAlignment="1" applyProtection="1">
      <alignment vertical="center" wrapText="1" readingOrder="1"/>
    </xf>
    <xf numFmtId="164" fontId="4" fillId="3" borderId="15" xfId="0" applyNumberFormat="1" applyFont="1" applyFill="1" applyBorder="1" applyAlignment="1" applyProtection="1">
      <alignment horizontal="right" vertical="center" wrapText="1" readingOrder="1"/>
    </xf>
    <xf numFmtId="3" fontId="4" fillId="3" borderId="15" xfId="0" applyNumberFormat="1" applyFont="1" applyFill="1" applyBorder="1" applyAlignment="1" applyProtection="1">
      <alignment vertical="center" wrapText="1" readingOrder="1"/>
    </xf>
    <xf numFmtId="0" fontId="4" fillId="4" borderId="17" xfId="0" applyFont="1" applyFill="1" applyBorder="1" applyAlignment="1" applyProtection="1">
      <alignment horizontal="left" vertical="center" wrapText="1" readingOrder="1"/>
    </xf>
    <xf numFmtId="0" fontId="4" fillId="4" borderId="18" xfId="0" applyFont="1" applyFill="1" applyBorder="1" applyAlignment="1" applyProtection="1">
      <alignment vertical="center" wrapText="1" readingOrder="1"/>
    </xf>
    <xf numFmtId="164" fontId="4" fillId="4" borderId="19" xfId="0" applyNumberFormat="1" applyFont="1" applyFill="1" applyBorder="1" applyAlignment="1" applyProtection="1">
      <alignment horizontal="right" vertical="center" wrapText="1" readingOrder="1"/>
    </xf>
    <xf numFmtId="164" fontId="4" fillId="4" borderId="20" xfId="0" applyNumberFormat="1" applyFont="1" applyFill="1" applyBorder="1" applyAlignment="1" applyProtection="1">
      <alignment horizontal="right" vertical="center" wrapText="1" readingOrder="1"/>
    </xf>
    <xf numFmtId="164" fontId="4" fillId="4" borderId="21" xfId="0" applyNumberFormat="1" applyFont="1" applyFill="1" applyBorder="1" applyAlignment="1" applyProtection="1">
      <alignment horizontal="right" vertical="center" wrapText="1" readingOrder="1"/>
    </xf>
    <xf numFmtId="164" fontId="4" fillId="4" borderId="6" xfId="0" applyNumberFormat="1" applyFont="1" applyFill="1" applyBorder="1" applyAlignment="1" applyProtection="1">
      <alignment horizontal="right" vertical="center" wrapText="1" readingOrder="1"/>
    </xf>
    <xf numFmtId="3" fontId="3" fillId="4" borderId="6" xfId="0" applyNumberFormat="1" applyFont="1" applyFill="1" applyBorder="1" applyAlignment="1" applyProtection="1">
      <alignment horizontal="right" vertical="center" wrapText="1" readingOrder="1"/>
    </xf>
    <xf numFmtId="0" fontId="3" fillId="2" borderId="22" xfId="0" applyFont="1" applyFill="1" applyBorder="1" applyAlignment="1" applyProtection="1">
      <alignment horizontal="center" vertical="center" wrapText="1" readingOrder="1"/>
    </xf>
    <xf numFmtId="0" fontId="3" fillId="2" borderId="23" xfId="0" applyFont="1" applyFill="1" applyBorder="1" applyAlignment="1" applyProtection="1">
      <alignment vertical="center" wrapText="1" readingOrder="1"/>
    </xf>
    <xf numFmtId="164" fontId="3" fillId="2" borderId="24" xfId="0" applyNumberFormat="1" applyFont="1" applyFill="1" applyBorder="1" applyAlignment="1" applyProtection="1">
      <alignment horizontal="right" vertical="center" wrapText="1" readingOrder="1"/>
    </xf>
    <xf numFmtId="164" fontId="3" fillId="2" borderId="25" xfId="0" applyNumberFormat="1" applyFont="1" applyFill="1" applyBorder="1" applyAlignment="1" applyProtection="1">
      <alignment horizontal="right" vertical="center" wrapText="1" readingOrder="1"/>
    </xf>
    <xf numFmtId="164" fontId="3" fillId="2" borderId="26" xfId="0" applyNumberFormat="1" applyFont="1" applyFill="1" applyBorder="1" applyAlignment="1" applyProtection="1">
      <alignment horizontal="right" vertical="center" wrapText="1" readingOrder="1"/>
    </xf>
    <xf numFmtId="164" fontId="3" fillId="2" borderId="27" xfId="0" applyNumberFormat="1" applyFont="1" applyFill="1" applyBorder="1" applyAlignment="1" applyProtection="1">
      <alignment horizontal="right" vertical="center" wrapText="1" readingOrder="1"/>
    </xf>
    <xf numFmtId="3" fontId="3" fillId="4" borderId="28" xfId="0" applyNumberFormat="1" applyFont="1" applyFill="1" applyBorder="1" applyAlignment="1" applyProtection="1">
      <alignment horizontal="right" vertical="center" wrapText="1" readingOrder="1"/>
    </xf>
    <xf numFmtId="0" fontId="3" fillId="4" borderId="7" xfId="0" applyFont="1" applyFill="1" applyBorder="1" applyAlignment="1" applyProtection="1">
      <alignment horizontal="right" vertical="center" wrapText="1" readingOrder="1"/>
    </xf>
    <xf numFmtId="0" fontId="3" fillId="2" borderId="29" xfId="0" applyFont="1" applyFill="1" applyBorder="1" applyAlignment="1" applyProtection="1">
      <alignment vertical="center" wrapText="1" readingOrder="1"/>
    </xf>
    <xf numFmtId="164" fontId="3" fillId="4" borderId="30" xfId="0" applyNumberFormat="1" applyFont="1" applyFill="1" applyBorder="1" applyAlignment="1" applyProtection="1">
      <alignment horizontal="right" vertical="center" wrapText="1" readingOrder="1"/>
    </xf>
    <xf numFmtId="164" fontId="3" fillId="4" borderId="29" xfId="0" applyNumberFormat="1" applyFont="1" applyFill="1" applyBorder="1" applyAlignment="1" applyProtection="1">
      <alignment horizontal="right" vertical="center" wrapText="1" readingOrder="1"/>
    </xf>
    <xf numFmtId="164" fontId="6" fillId="0" borderId="31" xfId="0" applyNumberFormat="1" applyFont="1" applyBorder="1" applyAlignment="1" applyProtection="1">
      <alignment vertical="center" wrapText="1" readingOrder="1"/>
    </xf>
    <xf numFmtId="3" fontId="3" fillId="4" borderId="31" xfId="0" applyNumberFormat="1" applyFont="1" applyFill="1" applyBorder="1" applyAlignment="1" applyProtection="1">
      <alignment horizontal="right" vertical="center" wrapText="1" readingOrder="1"/>
    </xf>
    <xf numFmtId="0" fontId="3" fillId="4" borderId="32" xfId="0" applyFont="1" applyFill="1" applyBorder="1" applyAlignment="1" applyProtection="1">
      <alignment horizontal="right" vertical="center" wrapText="1" readingOrder="1"/>
    </xf>
    <xf numFmtId="0" fontId="3" fillId="2" borderId="33" xfId="0" applyFont="1" applyFill="1" applyBorder="1" applyAlignment="1" applyProtection="1">
      <alignment vertical="center" wrapText="1" readingOrder="1"/>
    </xf>
    <xf numFmtId="164" fontId="3" fillId="4" borderId="34" xfId="0" applyNumberFormat="1" applyFont="1" applyFill="1" applyBorder="1" applyAlignment="1" applyProtection="1">
      <alignment horizontal="right" vertical="center" wrapText="1" readingOrder="1"/>
    </xf>
    <xf numFmtId="164" fontId="3" fillId="4" borderId="35" xfId="0" applyNumberFormat="1" applyFont="1" applyFill="1" applyBorder="1" applyAlignment="1" applyProtection="1">
      <alignment horizontal="right" vertical="center" wrapText="1" readingOrder="1"/>
    </xf>
    <xf numFmtId="164" fontId="3" fillId="4" borderId="0" xfId="0" applyNumberFormat="1" applyFont="1" applyFill="1" applyBorder="1" applyAlignment="1" applyProtection="1">
      <alignment horizontal="right" vertical="center" wrapText="1" readingOrder="1"/>
    </xf>
    <xf numFmtId="164" fontId="6" fillId="0" borderId="28" xfId="0" applyNumberFormat="1" applyFont="1" applyBorder="1" applyAlignment="1" applyProtection="1">
      <alignment vertical="center" wrapText="1" readingOrder="1"/>
    </xf>
    <xf numFmtId="164" fontId="3" fillId="2" borderId="36" xfId="0" applyNumberFormat="1" applyFont="1" applyFill="1" applyBorder="1" applyAlignment="1" applyProtection="1">
      <alignment horizontal="right" vertical="center" wrapText="1" readingOrder="1"/>
    </xf>
    <xf numFmtId="164" fontId="4" fillId="4" borderId="37" xfId="0" applyNumberFormat="1" applyFont="1" applyFill="1" applyBorder="1" applyAlignment="1" applyProtection="1">
      <alignment horizontal="right" vertical="center" wrapText="1" readingOrder="1"/>
    </xf>
    <xf numFmtId="3" fontId="3" fillId="2" borderId="6" xfId="0" applyNumberFormat="1" applyFont="1" applyFill="1" applyBorder="1" applyAlignment="1" applyProtection="1">
      <alignment horizontal="right" vertical="center" wrapText="1" readingOrder="1"/>
    </xf>
    <xf numFmtId="0" fontId="3" fillId="2" borderId="38" xfId="0" applyFont="1" applyFill="1" applyBorder="1" applyAlignment="1" applyProtection="1">
      <alignment vertical="center" wrapText="1" readingOrder="1"/>
    </xf>
    <xf numFmtId="164" fontId="3" fillId="2" borderId="28" xfId="0" applyNumberFormat="1" applyFont="1" applyFill="1" applyBorder="1" applyAlignment="1" applyProtection="1">
      <alignment horizontal="right" vertical="center" wrapText="1" readingOrder="1"/>
    </xf>
    <xf numFmtId="0" fontId="3" fillId="4" borderId="0" xfId="0" applyFont="1" applyFill="1" applyBorder="1" applyAlignment="1" applyProtection="1">
      <alignment horizontal="right" vertical="center" wrapText="1" readingOrder="1"/>
    </xf>
    <xf numFmtId="0" fontId="3" fillId="2" borderId="0" xfId="0" applyFont="1" applyFill="1" applyBorder="1" applyAlignment="1" applyProtection="1">
      <alignment vertical="center" wrapText="1" readingOrder="1"/>
    </xf>
    <xf numFmtId="164" fontId="6" fillId="2" borderId="0" xfId="0" applyNumberFormat="1" applyFont="1" applyFill="1" applyBorder="1" applyAlignment="1" applyProtection="1">
      <alignment vertical="center" wrapText="1" readingOrder="1"/>
    </xf>
    <xf numFmtId="3" fontId="3" fillId="2" borderId="0" xfId="0" applyNumberFormat="1" applyFont="1" applyFill="1" applyBorder="1" applyAlignment="1" applyProtection="1">
      <alignment horizontal="right" vertical="center" wrapText="1" readingOrder="1"/>
    </xf>
    <xf numFmtId="3" fontId="3" fillId="4" borderId="0" xfId="0" applyNumberFormat="1" applyFont="1" applyFill="1" applyBorder="1" applyAlignment="1" applyProtection="1">
      <alignment horizontal="right" vertical="center" wrapText="1" readingOrder="1"/>
    </xf>
    <xf numFmtId="0" fontId="4" fillId="2" borderId="37" xfId="0" applyFont="1" applyFill="1" applyBorder="1" applyAlignment="1" applyProtection="1">
      <alignment vertical="center" wrapText="1" readingOrder="1"/>
    </xf>
    <xf numFmtId="0" fontId="3" fillId="2" borderId="9" xfId="0" applyFont="1" applyFill="1" applyBorder="1" applyAlignment="1" applyProtection="1">
      <alignment vertical="center" wrapText="1" readingOrder="1"/>
    </xf>
    <xf numFmtId="3" fontId="4" fillId="3" borderId="15" xfId="0" applyNumberFormat="1" applyFont="1" applyFill="1" applyBorder="1" applyAlignment="1" applyProtection="1">
      <alignment horizontal="right" vertical="center" wrapText="1" readingOrder="1"/>
    </xf>
    <xf numFmtId="164" fontId="4" fillId="4" borderId="18" xfId="0" applyNumberFormat="1" applyFont="1" applyFill="1" applyBorder="1" applyAlignment="1" applyProtection="1">
      <alignment horizontal="right" vertical="center" wrapText="1" readingOrder="1"/>
    </xf>
    <xf numFmtId="164" fontId="3" fillId="2" borderId="39" xfId="0" applyNumberFormat="1" applyFont="1" applyFill="1" applyBorder="1" applyAlignment="1" applyProtection="1">
      <alignment horizontal="right" vertical="center" wrapText="1" readingOrder="1"/>
    </xf>
    <xf numFmtId="0" fontId="3" fillId="4" borderId="35" xfId="0" applyFont="1" applyFill="1" applyBorder="1" applyAlignment="1" applyProtection="1">
      <alignment horizontal="left" vertical="center" wrapText="1" readingOrder="1"/>
    </xf>
    <xf numFmtId="164" fontId="3" fillId="2" borderId="34" xfId="0" applyNumberFormat="1" applyFont="1" applyFill="1" applyBorder="1" applyAlignment="1" applyProtection="1">
      <alignment horizontal="right" vertical="center" wrapText="1" readingOrder="1"/>
    </xf>
    <xf numFmtId="0" fontId="3" fillId="2" borderId="40" xfId="0" applyFont="1" applyFill="1" applyBorder="1" applyAlignment="1" applyProtection="1">
      <alignment horizontal="center" vertical="center" wrapText="1" readingOrder="1"/>
    </xf>
    <xf numFmtId="0" fontId="3" fillId="2" borderId="41" xfId="0" applyFont="1" applyFill="1" applyBorder="1" applyAlignment="1" applyProtection="1">
      <alignment vertical="center" wrapText="1" readingOrder="1"/>
    </xf>
    <xf numFmtId="164" fontId="3" fillId="2" borderId="42" xfId="0" applyNumberFormat="1" applyFont="1" applyFill="1" applyBorder="1" applyAlignment="1" applyProtection="1">
      <alignment horizontal="right" vertical="center" wrapText="1" readingOrder="1"/>
    </xf>
    <xf numFmtId="164" fontId="3" fillId="2" borderId="43" xfId="0" applyNumberFormat="1" applyFont="1" applyFill="1" applyBorder="1" applyAlignment="1" applyProtection="1">
      <alignment horizontal="right" vertical="center" wrapText="1" readingOrder="1"/>
    </xf>
    <xf numFmtId="164" fontId="3" fillId="2" borderId="44" xfId="0" applyNumberFormat="1" applyFont="1" applyFill="1" applyBorder="1" applyAlignment="1" applyProtection="1">
      <alignment horizontal="right" vertical="center" wrapText="1" readingOrder="1"/>
    </xf>
    <xf numFmtId="164" fontId="3" fillId="2" borderId="45" xfId="0" applyNumberFormat="1" applyFont="1" applyFill="1" applyBorder="1" applyAlignment="1" applyProtection="1">
      <alignment horizontal="right" vertical="center" wrapText="1" readingOrder="1"/>
    </xf>
    <xf numFmtId="164" fontId="3" fillId="2" borderId="46" xfId="0" applyNumberFormat="1" applyFont="1" applyFill="1" applyBorder="1" applyAlignment="1" applyProtection="1">
      <alignment horizontal="right" vertical="center" wrapText="1" readingOrder="1"/>
    </xf>
    <xf numFmtId="0" fontId="3" fillId="2" borderId="32" xfId="0" applyFont="1" applyFill="1" applyBorder="1" applyAlignment="1" applyProtection="1">
      <alignment horizontal="right" vertical="center" wrapText="1" readingOrder="1"/>
    </xf>
    <xf numFmtId="0" fontId="3" fillId="2" borderId="35" xfId="0" applyFont="1" applyFill="1" applyBorder="1" applyAlignment="1" applyProtection="1">
      <alignment horizontal="left" vertical="center" wrapText="1" readingOrder="1"/>
    </xf>
    <xf numFmtId="164" fontId="3" fillId="2" borderId="35" xfId="0" applyNumberFormat="1" applyFont="1" applyFill="1" applyBorder="1" applyAlignment="1" applyProtection="1">
      <alignment horizontal="right" vertical="center" wrapText="1" readingOrder="1"/>
    </xf>
    <xf numFmtId="164" fontId="3" fillId="2" borderId="0" xfId="0" applyNumberFormat="1" applyFont="1" applyFill="1" applyBorder="1" applyAlignment="1" applyProtection="1">
      <alignment horizontal="right" vertical="center" wrapText="1" readingOrder="1"/>
    </xf>
    <xf numFmtId="164" fontId="3" fillId="2" borderId="47" xfId="0" applyNumberFormat="1" applyFont="1" applyFill="1" applyBorder="1" applyAlignment="1" applyProtection="1">
      <alignment horizontal="right" vertical="center" wrapText="1" readingOrder="1"/>
    </xf>
    <xf numFmtId="164" fontId="3" fillId="2" borderId="48" xfId="0" applyNumberFormat="1" applyFont="1" applyFill="1" applyBorder="1" applyAlignment="1" applyProtection="1">
      <alignment horizontal="right" vertical="center" wrapText="1" readingOrder="1"/>
    </xf>
    <xf numFmtId="164" fontId="7" fillId="0" borderId="6" xfId="0" applyNumberFormat="1" applyFont="1" applyBorder="1" applyAlignment="1" applyProtection="1">
      <alignment vertical="center" wrapText="1" readingOrder="1"/>
    </xf>
    <xf numFmtId="0" fontId="3" fillId="2" borderId="35" xfId="0" applyFont="1" applyFill="1" applyBorder="1" applyAlignment="1" applyProtection="1">
      <alignment vertical="center" wrapText="1" readingOrder="1"/>
    </xf>
    <xf numFmtId="164" fontId="3" fillId="4" borderId="47" xfId="0" applyNumberFormat="1" applyFont="1" applyFill="1" applyBorder="1" applyAlignment="1" applyProtection="1">
      <alignment horizontal="right" vertical="center" wrapText="1" readingOrder="1"/>
    </xf>
    <xf numFmtId="0" fontId="3" fillId="4" borderId="29" xfId="0" applyFont="1" applyFill="1" applyBorder="1" applyAlignment="1" applyProtection="1">
      <alignment horizontal="left" vertical="center" wrapText="1" readingOrder="1"/>
    </xf>
    <xf numFmtId="164" fontId="3" fillId="2" borderId="30" xfId="0" applyNumberFormat="1" applyFont="1" applyFill="1" applyBorder="1" applyAlignment="1" applyProtection="1">
      <alignment horizontal="right" vertical="center" wrapText="1" readingOrder="1"/>
    </xf>
    <xf numFmtId="0" fontId="3" fillId="4" borderId="0" xfId="0" applyFont="1" applyFill="1" applyBorder="1" applyAlignment="1" applyProtection="1">
      <alignment horizontal="left" vertical="center" wrapText="1" readingOrder="1"/>
    </xf>
    <xf numFmtId="164" fontId="6" fillId="0" borderId="0" xfId="0" applyNumberFormat="1" applyFont="1" applyBorder="1" applyAlignment="1" applyProtection="1">
      <alignment vertical="center" wrapText="1" readingOrder="1"/>
    </xf>
    <xf numFmtId="0" fontId="4" fillId="4" borderId="49" xfId="0" applyFont="1" applyFill="1" applyBorder="1" applyAlignment="1" applyProtection="1">
      <alignment vertical="center" wrapText="1" readingOrder="1"/>
    </xf>
    <xf numFmtId="0" fontId="3" fillId="2" borderId="50" xfId="0" applyFont="1" applyFill="1" applyBorder="1" applyAlignment="1" applyProtection="1">
      <alignment horizontal="left" vertical="center" wrapText="1" readingOrder="1"/>
    </xf>
    <xf numFmtId="164" fontId="3" fillId="2" borderId="51" xfId="0" applyNumberFormat="1" applyFont="1" applyFill="1" applyBorder="1" applyAlignment="1" applyProtection="1">
      <alignment horizontal="right" vertical="center" wrapText="1" readingOrder="1"/>
    </xf>
    <xf numFmtId="164" fontId="6" fillId="0" borderId="52" xfId="0" applyNumberFormat="1" applyFont="1" applyBorder="1" applyAlignment="1" applyProtection="1">
      <alignment vertical="center" wrapText="1" readingOrder="1"/>
    </xf>
    <xf numFmtId="0" fontId="3" fillId="2" borderId="53" xfId="0" applyFont="1" applyFill="1" applyBorder="1" applyAlignment="1" applyProtection="1">
      <alignment horizontal="right" vertical="center" wrapText="1" readingOrder="1"/>
    </xf>
    <xf numFmtId="0" fontId="3" fillId="2" borderId="53" xfId="0" applyFont="1" applyFill="1" applyBorder="1" applyAlignment="1" applyProtection="1">
      <alignment horizontal="left" vertical="center" wrapText="1" readingOrder="1"/>
    </xf>
    <xf numFmtId="164" fontId="3" fillId="2" borderId="53" xfId="0" applyNumberFormat="1" applyFont="1" applyFill="1" applyBorder="1" applyAlignment="1" applyProtection="1">
      <alignment horizontal="right" vertical="center" wrapText="1" readingOrder="1"/>
    </xf>
    <xf numFmtId="164" fontId="6" fillId="0" borderId="53" xfId="0" applyNumberFormat="1" applyFont="1" applyBorder="1" applyAlignment="1" applyProtection="1">
      <alignment vertical="center" wrapText="1" readingOrder="1"/>
    </xf>
    <xf numFmtId="3" fontId="3" fillId="4" borderId="53" xfId="0" applyNumberFormat="1" applyFont="1" applyFill="1" applyBorder="1" applyAlignment="1" applyProtection="1">
      <alignment horizontal="right" vertical="center" wrapText="1" readingOrder="1"/>
    </xf>
    <xf numFmtId="0" fontId="4" fillId="5" borderId="14" xfId="0" applyFont="1" applyFill="1" applyBorder="1" applyAlignment="1" applyProtection="1">
      <alignment horizontal="left" vertical="center" wrapText="1" readingOrder="1"/>
    </xf>
    <xf numFmtId="0" fontId="4" fillId="5" borderId="15" xfId="0" applyFont="1" applyFill="1" applyBorder="1" applyAlignment="1" applyProtection="1">
      <alignment vertical="center" wrapText="1" readingOrder="1"/>
    </xf>
    <xf numFmtId="164" fontId="4" fillId="5" borderId="15" xfId="0" applyNumberFormat="1" applyFont="1" applyFill="1" applyBorder="1" applyAlignment="1" applyProtection="1">
      <alignment horizontal="right" vertical="center" wrapText="1" readingOrder="1"/>
    </xf>
    <xf numFmtId="3" fontId="4" fillId="3" borderId="54" xfId="0" applyNumberFormat="1" applyFont="1" applyFill="1" applyBorder="1" applyAlignment="1" applyProtection="1">
      <alignment horizontal="right" vertical="center" wrapText="1" readingOrder="1"/>
    </xf>
    <xf numFmtId="164" fontId="4" fillId="3" borderId="55" xfId="0" applyNumberFormat="1" applyFont="1" applyFill="1" applyBorder="1" applyAlignment="1" applyProtection="1">
      <alignment horizontal="right" vertical="center" wrapText="1" readingOrder="1"/>
    </xf>
    <xf numFmtId="0" fontId="3" fillId="2" borderId="7" xfId="0" applyFont="1" applyFill="1" applyBorder="1" applyAlignment="1" applyProtection="1">
      <alignment horizontal="right" vertical="center" wrapText="1" readingOrder="1"/>
    </xf>
    <xf numFmtId="0" fontId="3" fillId="2" borderId="29" xfId="0" applyFont="1" applyFill="1" applyBorder="1" applyAlignment="1" applyProtection="1">
      <alignment horizontal="left" vertical="center" wrapText="1" readingOrder="1"/>
    </xf>
    <xf numFmtId="0" fontId="3" fillId="2" borderId="56" xfId="0" applyFont="1" applyFill="1" applyBorder="1" applyAlignment="1" applyProtection="1">
      <alignment horizontal="right" vertical="center" wrapText="1" readingOrder="1"/>
    </xf>
    <xf numFmtId="0" fontId="3" fillId="2" borderId="57" xfId="0" applyFont="1" applyFill="1" applyBorder="1" applyAlignment="1" applyProtection="1">
      <alignment horizontal="right" vertical="center" wrapText="1" readingOrder="1"/>
    </xf>
    <xf numFmtId="164" fontId="3" fillId="2" borderId="8" xfId="0" applyNumberFormat="1" applyFont="1" applyFill="1" applyBorder="1" applyAlignment="1" applyProtection="1">
      <alignment horizontal="right" vertical="center" wrapText="1" readingOrder="1"/>
    </xf>
    <xf numFmtId="0" fontId="3" fillId="2" borderId="8" xfId="0" applyFont="1" applyFill="1" applyBorder="1" applyAlignment="1" applyProtection="1">
      <alignment horizontal="right" vertical="center" wrapText="1" readingOrder="1"/>
    </xf>
    <xf numFmtId="164" fontId="6" fillId="0" borderId="19" xfId="0" applyNumberFormat="1" applyFont="1" applyBorder="1" applyAlignment="1" applyProtection="1">
      <alignment vertical="center" wrapText="1" readingOrder="1"/>
    </xf>
    <xf numFmtId="164" fontId="6" fillId="0" borderId="8" xfId="0" applyNumberFormat="1" applyFont="1" applyBorder="1" applyAlignment="1" applyProtection="1">
      <alignment horizontal="right" vertical="center" wrapText="1" readingOrder="1"/>
    </xf>
    <xf numFmtId="164" fontId="3" fillId="4" borderId="58" xfId="0" applyNumberFormat="1" applyFont="1" applyFill="1" applyBorder="1" applyAlignment="1" applyProtection="1">
      <alignment horizontal="right" vertical="center" wrapText="1" readingOrder="1"/>
    </xf>
    <xf numFmtId="164" fontId="3" fillId="4" borderId="59" xfId="0" applyNumberFormat="1" applyFont="1" applyFill="1" applyBorder="1" applyAlignment="1" applyProtection="1">
      <alignment horizontal="right" vertical="center" wrapText="1" readingOrder="1"/>
    </xf>
    <xf numFmtId="0" fontId="3" fillId="4" borderId="60" xfId="0" applyFont="1" applyFill="1" applyBorder="1" applyAlignment="1" applyProtection="1">
      <alignment horizontal="right" vertical="center" wrapText="1" readingOrder="1"/>
    </xf>
    <xf numFmtId="0" fontId="3" fillId="2" borderId="61" xfId="0" applyFont="1" applyFill="1" applyBorder="1" applyAlignment="1" applyProtection="1">
      <alignment vertical="center" wrapText="1" readingOrder="1"/>
    </xf>
    <xf numFmtId="164" fontId="3" fillId="4" borderId="62" xfId="0" applyNumberFormat="1" applyFont="1" applyFill="1" applyBorder="1" applyAlignment="1" applyProtection="1">
      <alignment horizontal="right" vertical="center" wrapText="1" readingOrder="1"/>
    </xf>
    <xf numFmtId="164" fontId="3" fillId="4" borderId="61" xfId="0" applyNumberFormat="1" applyFont="1" applyFill="1" applyBorder="1" applyAlignment="1" applyProtection="1">
      <alignment horizontal="right" vertical="center" wrapText="1" readingOrder="1"/>
    </xf>
    <xf numFmtId="164" fontId="3" fillId="4" borderId="63" xfId="0" applyNumberFormat="1" applyFont="1" applyFill="1" applyBorder="1" applyAlignment="1" applyProtection="1">
      <alignment horizontal="right" vertical="center" wrapText="1" readingOrder="1"/>
    </xf>
    <xf numFmtId="164" fontId="3" fillId="4" borderId="64" xfId="0" applyNumberFormat="1" applyFont="1" applyFill="1" applyBorder="1" applyAlignment="1" applyProtection="1">
      <alignment horizontal="right" vertical="center" wrapText="1" readingOrder="1"/>
    </xf>
    <xf numFmtId="164" fontId="4" fillId="5" borderId="55" xfId="0" applyNumberFormat="1" applyFont="1" applyFill="1" applyBorder="1" applyAlignment="1" applyProtection="1">
      <alignment horizontal="right" vertical="center" wrapText="1" readingOrder="1"/>
    </xf>
    <xf numFmtId="164" fontId="3" fillId="2" borderId="65" xfId="0" applyNumberFormat="1" applyFont="1" applyFill="1" applyBorder="1" applyAlignment="1" applyProtection="1">
      <alignment horizontal="right" vertical="center" wrapText="1" readingOrder="1"/>
    </xf>
    <xf numFmtId="164" fontId="3" fillId="2" borderId="66" xfId="0" applyNumberFormat="1" applyFont="1" applyFill="1" applyBorder="1" applyAlignment="1" applyProtection="1">
      <alignment horizontal="right" vertical="center" wrapText="1" readingOrder="1"/>
    </xf>
    <xf numFmtId="164" fontId="6" fillId="0" borderId="48" xfId="0" applyNumberFormat="1" applyFont="1" applyBorder="1" applyAlignment="1" applyProtection="1">
      <alignment vertical="center" wrapText="1" readingOrder="1"/>
    </xf>
    <xf numFmtId="164" fontId="3" fillId="2" borderId="67" xfId="0" applyNumberFormat="1" applyFont="1" applyFill="1" applyBorder="1" applyAlignment="1" applyProtection="1">
      <alignment horizontal="right" vertical="center" wrapText="1" readingOrder="1"/>
    </xf>
    <xf numFmtId="164" fontId="3" fillId="2" borderId="38" xfId="0" applyNumberFormat="1" applyFont="1" applyFill="1" applyBorder="1" applyAlignment="1" applyProtection="1">
      <alignment horizontal="right" vertical="center" wrapText="1" readingOrder="1"/>
    </xf>
    <xf numFmtId="164" fontId="3" fillId="2" borderId="31" xfId="0" applyNumberFormat="1" applyFont="1" applyFill="1" applyBorder="1" applyAlignment="1" applyProtection="1">
      <alignment horizontal="right" vertical="center" wrapText="1" readingOrder="1"/>
    </xf>
    <xf numFmtId="164" fontId="3" fillId="0" borderId="34" xfId="0" applyNumberFormat="1" applyFont="1" applyFill="1" applyBorder="1" applyAlignment="1" applyProtection="1">
      <alignment horizontal="right" vertical="center" wrapText="1" readingOrder="1"/>
    </xf>
    <xf numFmtId="164" fontId="3" fillId="0" borderId="30" xfId="0" applyNumberFormat="1" applyFont="1" applyFill="1" applyBorder="1" applyAlignment="1" applyProtection="1">
      <alignment horizontal="right" vertical="center" wrapText="1" readingOrder="1"/>
    </xf>
    <xf numFmtId="0" fontId="4" fillId="3" borderId="14" xfId="0" applyFont="1" applyFill="1" applyBorder="1" applyAlignment="1" applyProtection="1">
      <alignment horizontal="left" vertical="center" wrapText="1" readingOrder="1"/>
    </xf>
    <xf numFmtId="164" fontId="4" fillId="4" borderId="17" xfId="0" applyNumberFormat="1" applyFont="1" applyFill="1" applyBorder="1" applyAlignment="1" applyProtection="1">
      <alignment horizontal="right" vertical="center" wrapText="1" readingOrder="1"/>
    </xf>
    <xf numFmtId="164" fontId="3" fillId="2" borderId="64" xfId="0" applyNumberFormat="1" applyFont="1" applyFill="1" applyBorder="1" applyAlignment="1" applyProtection="1">
      <alignment horizontal="right" vertical="center" wrapText="1" readingOrder="1"/>
    </xf>
    <xf numFmtId="164" fontId="3" fillId="2" borderId="69" xfId="0" applyNumberFormat="1" applyFont="1" applyFill="1" applyBorder="1" applyAlignment="1" applyProtection="1">
      <alignment horizontal="right" vertical="center" wrapText="1" readingOrder="1"/>
    </xf>
    <xf numFmtId="3" fontId="4" fillId="3" borderId="72" xfId="0" applyNumberFormat="1" applyFont="1" applyFill="1" applyBorder="1" applyAlignment="1" applyProtection="1">
      <alignment vertical="center" wrapText="1" readingOrder="1"/>
    </xf>
    <xf numFmtId="3" fontId="3" fillId="4" borderId="37" xfId="0" applyNumberFormat="1" applyFont="1" applyFill="1" applyBorder="1" applyAlignment="1" applyProtection="1">
      <alignment horizontal="right" vertical="center" wrapText="1" readingOrder="1"/>
    </xf>
    <xf numFmtId="3" fontId="3" fillId="4" borderId="38" xfId="0" applyNumberFormat="1" applyFont="1" applyFill="1" applyBorder="1" applyAlignment="1" applyProtection="1">
      <alignment horizontal="right" vertical="center" wrapText="1" readingOrder="1"/>
    </xf>
    <xf numFmtId="3" fontId="3" fillId="4" borderId="9" xfId="0" applyNumberFormat="1" applyFont="1" applyFill="1" applyBorder="1" applyAlignment="1" applyProtection="1">
      <alignment horizontal="right" vertical="center" wrapText="1" readingOrder="1"/>
    </xf>
    <xf numFmtId="3" fontId="3" fillId="2" borderId="37" xfId="0" applyNumberFormat="1" applyFont="1" applyFill="1" applyBorder="1" applyAlignment="1" applyProtection="1">
      <alignment horizontal="right" vertical="center" wrapText="1" readingOrder="1"/>
    </xf>
    <xf numFmtId="3" fontId="4" fillId="3" borderId="72" xfId="0" applyNumberFormat="1" applyFont="1" applyFill="1" applyBorder="1" applyAlignment="1" applyProtection="1">
      <alignment horizontal="right" vertical="center" wrapText="1" readingOrder="1"/>
    </xf>
    <xf numFmtId="3" fontId="4" fillId="5" borderId="72" xfId="0" applyNumberFormat="1" applyFont="1" applyFill="1" applyBorder="1" applyAlignment="1" applyProtection="1">
      <alignment horizontal="right" vertical="center" wrapText="1" readingOrder="1"/>
    </xf>
    <xf numFmtId="0" fontId="0" fillId="0" borderId="38" xfId="0" applyBorder="1"/>
    <xf numFmtId="164" fontId="3" fillId="4" borderId="9" xfId="0" applyNumberFormat="1" applyFont="1" applyFill="1" applyBorder="1" applyAlignment="1" applyProtection="1">
      <alignment horizontal="right" vertical="center" wrapText="1" readingOrder="1"/>
    </xf>
    <xf numFmtId="0" fontId="1" fillId="2" borderId="38" xfId="0" applyFont="1" applyFill="1" applyBorder="1" applyProtection="1"/>
    <xf numFmtId="164" fontId="3" fillId="4" borderId="38" xfId="0" applyNumberFormat="1" applyFont="1" applyFill="1" applyBorder="1" applyAlignment="1" applyProtection="1">
      <alignment horizontal="right" vertical="center" wrapText="1" readingOrder="1"/>
    </xf>
    <xf numFmtId="164" fontId="3" fillId="2" borderId="73" xfId="0" applyNumberFormat="1" applyFont="1" applyFill="1" applyBorder="1" applyAlignment="1" applyProtection="1">
      <alignment horizontal="right" vertical="center" wrapText="1" readingOrder="1"/>
    </xf>
    <xf numFmtId="164" fontId="6" fillId="0" borderId="50" xfId="0" applyNumberFormat="1" applyFont="1" applyBorder="1" applyAlignment="1" applyProtection="1">
      <alignment vertical="center" wrapText="1" readingOrder="1"/>
    </xf>
    <xf numFmtId="164" fontId="3" fillId="2" borderId="37" xfId="0" applyNumberFormat="1" applyFont="1" applyFill="1" applyBorder="1" applyAlignment="1" applyProtection="1">
      <alignment horizontal="right" vertical="center" wrapText="1" readingOrder="1"/>
    </xf>
    <xf numFmtId="0" fontId="0" fillId="0" borderId="0" xfId="0" applyBorder="1"/>
    <xf numFmtId="0" fontId="1" fillId="2" borderId="0" xfId="0" applyFont="1" applyFill="1" applyBorder="1" applyProtection="1"/>
    <xf numFmtId="0" fontId="4" fillId="5" borderId="0" xfId="0" applyFont="1" applyFill="1" applyBorder="1" applyAlignment="1" applyProtection="1">
      <alignment horizontal="left" vertical="center" wrapText="1" readingOrder="1"/>
    </xf>
    <xf numFmtId="0" fontId="4" fillId="5" borderId="0" xfId="0" applyFont="1" applyFill="1" applyBorder="1" applyAlignment="1" applyProtection="1">
      <alignment vertical="center" wrapText="1" readingOrder="1"/>
    </xf>
    <xf numFmtId="164" fontId="4" fillId="5" borderId="0" xfId="0" applyNumberFormat="1" applyFont="1" applyFill="1" applyBorder="1" applyAlignment="1" applyProtection="1">
      <alignment horizontal="right" vertical="center" wrapText="1" readingOrder="1"/>
    </xf>
    <xf numFmtId="164" fontId="4" fillId="5" borderId="38" xfId="0" applyNumberFormat="1" applyFont="1" applyFill="1" applyBorder="1" applyAlignment="1" applyProtection="1">
      <alignment horizontal="right" vertical="center" wrapText="1" readingOrder="1"/>
    </xf>
    <xf numFmtId="3" fontId="4" fillId="5" borderId="0" xfId="0" applyNumberFormat="1" applyFont="1" applyFill="1" applyBorder="1" applyAlignment="1" applyProtection="1">
      <alignment horizontal="right" vertical="center" wrapText="1" readingOrder="1"/>
    </xf>
    <xf numFmtId="3" fontId="4" fillId="3" borderId="0" xfId="0" applyNumberFormat="1" applyFont="1" applyFill="1" applyBorder="1" applyAlignment="1" applyProtection="1">
      <alignment horizontal="right" vertical="center" wrapText="1" readingOrder="1"/>
    </xf>
    <xf numFmtId="3" fontId="4" fillId="5" borderId="15" xfId="0" applyNumberFormat="1" applyFont="1" applyFill="1" applyBorder="1" applyAlignment="1" applyProtection="1">
      <alignment horizontal="right" vertical="center" wrapText="1" readingOrder="1"/>
    </xf>
    <xf numFmtId="0" fontId="4" fillId="2" borderId="0" xfId="0" applyFont="1" applyFill="1" applyBorder="1" applyAlignment="1" applyProtection="1">
      <alignment horizontal="left" vertical="center" wrapText="1" readingOrder="1"/>
    </xf>
    <xf numFmtId="0" fontId="4" fillId="2" borderId="0" xfId="0" applyFont="1" applyFill="1" applyBorder="1" applyAlignment="1" applyProtection="1">
      <alignment vertical="center" wrapText="1" readingOrder="1"/>
    </xf>
    <xf numFmtId="164" fontId="4" fillId="2" borderId="0" xfId="0" applyNumberFormat="1" applyFont="1" applyFill="1" applyBorder="1" applyAlignment="1" applyProtection="1">
      <alignment horizontal="right" vertical="center" wrapText="1" readingOrder="1"/>
    </xf>
    <xf numFmtId="3" fontId="4" fillId="2" borderId="0" xfId="0" applyNumberFormat="1" applyFont="1" applyFill="1" applyBorder="1" applyAlignment="1" applyProtection="1">
      <alignment horizontal="right" vertical="center" wrapText="1" readingOrder="1"/>
    </xf>
    <xf numFmtId="3" fontId="4" fillId="4" borderId="0" xfId="0" applyNumberFormat="1" applyFont="1" applyFill="1" applyBorder="1" applyAlignment="1" applyProtection="1">
      <alignment horizontal="right" vertical="center" wrapText="1" readingOrder="1"/>
    </xf>
    <xf numFmtId="0" fontId="4" fillId="0" borderId="0" xfId="0" applyFont="1" applyFill="1" applyBorder="1" applyAlignment="1" applyProtection="1">
      <alignment horizontal="left" vertical="center" wrapText="1" readingOrder="1"/>
    </xf>
    <xf numFmtId="0" fontId="4" fillId="0" borderId="0" xfId="0" applyFont="1" applyFill="1" applyBorder="1" applyAlignment="1" applyProtection="1">
      <alignment vertical="center" wrapText="1" readingOrder="1"/>
    </xf>
    <xf numFmtId="164" fontId="4" fillId="0" borderId="0" xfId="0" applyNumberFormat="1" applyFont="1" applyFill="1" applyBorder="1" applyAlignment="1" applyProtection="1">
      <alignment horizontal="right" vertical="center" wrapText="1" readingOrder="1"/>
    </xf>
    <xf numFmtId="164" fontId="4" fillId="0" borderId="38" xfId="0" applyNumberFormat="1" applyFont="1" applyFill="1" applyBorder="1" applyAlignment="1" applyProtection="1">
      <alignment horizontal="right" vertical="center" wrapText="1" readingOrder="1"/>
    </xf>
    <xf numFmtId="3" fontId="4" fillId="0" borderId="0" xfId="0" applyNumberFormat="1" applyFont="1" applyFill="1" applyBorder="1" applyAlignment="1" applyProtection="1">
      <alignment horizontal="right" vertical="center" wrapText="1" readingOrder="1"/>
    </xf>
    <xf numFmtId="0" fontId="0" fillId="0" borderId="0" xfId="0" applyFill="1"/>
    <xf numFmtId="164" fontId="3" fillId="0" borderId="58" xfId="0" applyNumberFormat="1" applyFont="1" applyFill="1" applyBorder="1" applyAlignment="1" applyProtection="1">
      <alignment horizontal="right" vertical="center" wrapText="1" readingOrder="1"/>
    </xf>
    <xf numFmtId="164" fontId="3" fillId="0" borderId="62" xfId="0" applyNumberFormat="1" applyFont="1" applyFill="1" applyBorder="1" applyAlignment="1" applyProtection="1">
      <alignment horizontal="right" vertical="center" wrapText="1" readingOrder="1"/>
    </xf>
    <xf numFmtId="164" fontId="3" fillId="0" borderId="24" xfId="0" applyNumberFormat="1" applyFont="1" applyFill="1" applyBorder="1" applyAlignment="1" applyProtection="1">
      <alignment horizontal="right" vertical="center" wrapText="1" readingOrder="1"/>
    </xf>
    <xf numFmtId="164" fontId="4" fillId="0" borderId="19" xfId="0" applyNumberFormat="1" applyFont="1" applyFill="1" applyBorder="1" applyAlignment="1" applyProtection="1">
      <alignment horizontal="right" vertical="center" wrapText="1" readingOrder="1"/>
    </xf>
    <xf numFmtId="164" fontId="3" fillId="0" borderId="42" xfId="0" applyNumberFormat="1" applyFont="1" applyFill="1" applyBorder="1" applyAlignment="1" applyProtection="1">
      <alignment horizontal="right" vertical="center" wrapText="1" readingOrder="1"/>
    </xf>
    <xf numFmtId="3" fontId="3" fillId="4" borderId="77" xfId="0" applyNumberFormat="1" applyFont="1" applyFill="1" applyBorder="1" applyAlignment="1" applyProtection="1">
      <alignment horizontal="right" vertical="center" wrapText="1" readingOrder="1"/>
    </xf>
    <xf numFmtId="164" fontId="3" fillId="2" borderId="52" xfId="0" applyNumberFormat="1" applyFont="1" applyFill="1" applyBorder="1" applyAlignment="1" applyProtection="1">
      <alignment horizontal="right" vertical="center" wrapText="1" readingOrder="1"/>
    </xf>
    <xf numFmtId="0" fontId="4" fillId="3" borderId="6" xfId="0" applyFont="1" applyFill="1" applyBorder="1" applyAlignment="1" applyProtection="1">
      <alignment horizontal="center" vertical="center" wrapText="1" readingOrder="1"/>
    </xf>
    <xf numFmtId="0" fontId="4" fillId="3" borderId="11" xfId="0" applyFont="1" applyFill="1" applyBorder="1" applyAlignment="1" applyProtection="1">
      <alignment horizontal="center" vertical="center" wrapText="1" readingOrder="1"/>
    </xf>
    <xf numFmtId="0" fontId="4" fillId="3" borderId="12" xfId="0" applyFont="1" applyFill="1" applyBorder="1" applyAlignment="1" applyProtection="1">
      <alignment horizontal="center" vertical="center" wrapText="1" readingOrder="1"/>
    </xf>
    <xf numFmtId="0" fontId="4" fillId="3" borderId="71" xfId="0" applyFont="1" applyFill="1" applyBorder="1" applyAlignment="1" applyProtection="1">
      <alignment horizontal="center" vertical="center" wrapText="1" readingOrder="1"/>
    </xf>
    <xf numFmtId="0" fontId="4" fillId="3" borderId="13" xfId="0" applyFont="1" applyFill="1" applyBorder="1" applyAlignment="1" applyProtection="1">
      <alignment horizontal="center" vertical="center" wrapText="1" readingOrder="1"/>
    </xf>
    <xf numFmtId="0" fontId="5" fillId="2" borderId="0" xfId="0" applyFont="1" applyFill="1" applyBorder="1" applyAlignment="1" applyProtection="1">
      <alignment vertical="center" wrapText="1" readingOrder="1"/>
    </xf>
    <xf numFmtId="0" fontId="1" fillId="2" borderId="0" xfId="0" applyFont="1" applyFill="1" applyBorder="1" applyAlignment="1" applyProtection="1">
      <alignment vertical="top" wrapText="1"/>
    </xf>
    <xf numFmtId="0" fontId="9" fillId="3" borderId="74" xfId="0" applyFont="1" applyFill="1" applyBorder="1" applyAlignment="1" applyProtection="1">
      <alignment horizontal="center" vertical="center" wrapText="1" readingOrder="1"/>
    </xf>
    <xf numFmtId="0" fontId="9" fillId="3" borderId="75" xfId="0" applyFont="1" applyFill="1" applyBorder="1" applyAlignment="1" applyProtection="1">
      <alignment horizontal="center" vertical="center" wrapText="1" readingOrder="1"/>
    </xf>
    <xf numFmtId="0" fontId="9" fillId="3" borderId="76" xfId="0" applyFont="1" applyFill="1" applyBorder="1" applyAlignment="1" applyProtection="1">
      <alignment horizontal="center" vertical="center" wrapText="1" readingOrder="1"/>
    </xf>
    <xf numFmtId="0" fontId="9" fillId="3" borderId="7" xfId="0" applyFont="1" applyFill="1" applyBorder="1" applyAlignment="1" applyProtection="1">
      <alignment horizontal="center" vertical="center" wrapText="1" readingOrder="1"/>
    </xf>
    <xf numFmtId="0" fontId="9" fillId="3" borderId="8" xfId="0" applyFont="1" applyFill="1" applyBorder="1" applyAlignment="1" applyProtection="1">
      <alignment horizontal="center" vertical="center" wrapText="1" readingOrder="1"/>
    </xf>
    <xf numFmtId="0" fontId="9" fillId="3" borderId="9" xfId="0" applyFont="1" applyFill="1" applyBorder="1" applyAlignment="1" applyProtection="1">
      <alignment horizontal="center" vertical="center" wrapText="1" readingOrder="1"/>
    </xf>
    <xf numFmtId="0" fontId="4" fillId="2" borderId="16" xfId="0" applyFont="1" applyFill="1" applyBorder="1" applyAlignment="1" applyProtection="1">
      <alignment horizontal="left" vertical="center" wrapText="1" readingOrder="1"/>
    </xf>
    <xf numFmtId="0" fontId="1" fillId="2" borderId="16" xfId="0" applyFont="1" applyFill="1" applyBorder="1" applyAlignment="1" applyProtection="1">
      <alignment vertical="top" wrapText="1"/>
    </xf>
    <xf numFmtId="0" fontId="4" fillId="3" borderId="14" xfId="0" applyFont="1" applyFill="1" applyBorder="1" applyAlignment="1" applyProtection="1">
      <alignment horizontal="left" vertical="center" wrapText="1" readingOrder="1"/>
    </xf>
    <xf numFmtId="0" fontId="8" fillId="5" borderId="15" xfId="0" applyFont="1" applyFill="1" applyBorder="1" applyAlignment="1" applyProtection="1">
      <alignment vertical="top" wrapText="1"/>
    </xf>
    <xf numFmtId="0" fontId="4" fillId="3" borderId="2" xfId="0" applyFont="1" applyFill="1" applyBorder="1" applyAlignment="1" applyProtection="1">
      <alignment horizontal="center" vertical="center" wrapText="1" readingOrder="1"/>
    </xf>
    <xf numFmtId="0" fontId="4" fillId="3" borderId="5" xfId="0" applyFont="1" applyFill="1" applyBorder="1" applyAlignment="1" applyProtection="1">
      <alignment horizontal="center" vertical="center" wrapText="1" readingOrder="1"/>
    </xf>
    <xf numFmtId="0" fontId="4" fillId="3" borderId="3" xfId="0" applyFont="1" applyFill="1" applyBorder="1" applyAlignment="1" applyProtection="1">
      <alignment horizontal="center" vertical="center" wrapText="1" readingOrder="1"/>
    </xf>
    <xf numFmtId="0" fontId="4" fillId="3" borderId="6" xfId="0" applyFont="1" applyFill="1" applyBorder="1" applyAlignment="1" applyProtection="1">
      <alignment horizontal="center" vertical="center" wrapText="1" readingOrder="1"/>
    </xf>
    <xf numFmtId="0" fontId="4" fillId="3" borderId="68" xfId="0" applyFont="1" applyFill="1" applyBorder="1" applyAlignment="1" applyProtection="1">
      <alignment horizontal="center" vertical="center" wrapText="1" readingOrder="1"/>
    </xf>
    <xf numFmtId="0" fontId="4" fillId="3" borderId="31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9" fillId="3" borderId="3" xfId="0" applyFont="1" applyFill="1" applyBorder="1" applyAlignment="1" applyProtection="1">
      <alignment horizontal="center" vertical="center" wrapText="1" readingOrder="1"/>
    </xf>
    <xf numFmtId="0" fontId="4" fillId="3" borderId="70" xfId="0" applyFont="1" applyFill="1" applyBorder="1" applyAlignment="1" applyProtection="1">
      <alignment horizontal="center" vertical="center" wrapText="1" readingOrder="1"/>
    </xf>
    <xf numFmtId="0" fontId="4" fillId="3" borderId="37" xfId="0" applyFont="1" applyFill="1" applyBorder="1" applyAlignment="1" applyProtection="1">
      <alignment horizontal="center" vertical="center" wrapText="1" readingOrder="1"/>
    </xf>
    <xf numFmtId="0" fontId="4" fillId="3" borderId="4" xfId="0" applyFont="1" applyFill="1" applyBorder="1" applyAlignment="1" applyProtection="1">
      <alignment horizontal="center" vertical="center" wrapText="1" readingOrder="1"/>
    </xf>
    <xf numFmtId="0" fontId="4" fillId="3" borderId="10" xfId="0" applyFont="1" applyFill="1" applyBorder="1" applyAlignment="1" applyProtection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8"/>
  <sheetViews>
    <sheetView tabSelected="1" workbookViewId="0">
      <selection activeCell="S11" sqref="S11"/>
    </sheetView>
  </sheetViews>
  <sheetFormatPr defaultRowHeight="15" x14ac:dyDescent="0.25"/>
  <cols>
    <col min="1" max="1" width="8.42578125" customWidth="1"/>
    <col min="2" max="2" width="31.28515625" customWidth="1"/>
    <col min="3" max="6" width="12.7109375" hidden="1" customWidth="1"/>
    <col min="7" max="14" width="12.7109375" customWidth="1"/>
    <col min="15" max="16" width="6.28515625" customWidth="1"/>
    <col min="17" max="17" width="9.140625" customWidth="1"/>
  </cols>
  <sheetData>
    <row r="1" spans="1:16" x14ac:dyDescent="0.2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</row>
    <row r="2" spans="1:16" ht="15.75" thickBot="1" x14ac:dyDescent="0.3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16" ht="15" customHeight="1" x14ac:dyDescent="0.25">
      <c r="A3" s="170" t="s">
        <v>2</v>
      </c>
      <c r="B3" s="172" t="s">
        <v>3</v>
      </c>
      <c r="C3" s="160" t="s">
        <v>138</v>
      </c>
      <c r="D3" s="161"/>
      <c r="E3" s="161"/>
      <c r="F3" s="161"/>
      <c r="G3" s="162"/>
      <c r="H3" s="172" t="s">
        <v>139</v>
      </c>
      <c r="I3" s="174" t="s">
        <v>4</v>
      </c>
      <c r="J3" s="178" t="s">
        <v>141</v>
      </c>
      <c r="K3" s="178"/>
      <c r="L3" s="178"/>
      <c r="M3" s="178"/>
      <c r="N3" s="178"/>
      <c r="O3" s="179" t="s">
        <v>5</v>
      </c>
      <c r="P3" s="181" t="s">
        <v>5</v>
      </c>
    </row>
    <row r="4" spans="1:16" ht="33.75" x14ac:dyDescent="0.25">
      <c r="A4" s="171"/>
      <c r="B4" s="173"/>
      <c r="C4" s="163"/>
      <c r="D4" s="164"/>
      <c r="E4" s="164"/>
      <c r="F4" s="164"/>
      <c r="G4" s="165"/>
      <c r="H4" s="173"/>
      <c r="I4" s="175"/>
      <c r="J4" s="153" t="s">
        <v>122</v>
      </c>
      <c r="K4" s="153" t="s">
        <v>123</v>
      </c>
      <c r="L4" s="153" t="s">
        <v>124</v>
      </c>
      <c r="M4" s="153" t="s">
        <v>125</v>
      </c>
      <c r="N4" s="153" t="s">
        <v>6</v>
      </c>
      <c r="O4" s="180"/>
      <c r="P4" s="182"/>
    </row>
    <row r="5" spans="1:16" ht="15" customHeight="1" thickBot="1" x14ac:dyDescent="0.3">
      <c r="A5" s="154" t="s">
        <v>7</v>
      </c>
      <c r="B5" s="155" t="s">
        <v>8</v>
      </c>
      <c r="C5" s="155">
        <v>6</v>
      </c>
      <c r="D5" s="155">
        <v>7</v>
      </c>
      <c r="E5" s="155">
        <v>8</v>
      </c>
      <c r="F5" s="155">
        <v>9</v>
      </c>
      <c r="G5" s="155">
        <v>3</v>
      </c>
      <c r="H5" s="155">
        <v>4</v>
      </c>
      <c r="I5" s="155">
        <v>5</v>
      </c>
      <c r="J5" s="155">
        <v>6</v>
      </c>
      <c r="K5" s="155">
        <v>7</v>
      </c>
      <c r="L5" s="155">
        <v>8</v>
      </c>
      <c r="M5" s="155">
        <v>9</v>
      </c>
      <c r="N5" s="155">
        <v>10</v>
      </c>
      <c r="O5" s="156" t="s">
        <v>9</v>
      </c>
      <c r="P5" s="157" t="s">
        <v>10</v>
      </c>
    </row>
    <row r="6" spans="1:16" ht="15.75" thickBot="1" x14ac:dyDescent="0.3">
      <c r="A6" s="158"/>
      <c r="B6" s="159"/>
      <c r="C6" s="159"/>
      <c r="D6" s="159"/>
      <c r="E6" s="159"/>
      <c r="F6" s="159"/>
      <c r="G6" s="159"/>
      <c r="H6" s="159"/>
      <c r="I6" s="159"/>
      <c r="J6" s="126"/>
      <c r="K6" s="126"/>
      <c r="L6" s="126"/>
      <c r="M6" s="126"/>
      <c r="N6" s="119"/>
    </row>
    <row r="7" spans="1:16" ht="15.75" thickBot="1" x14ac:dyDescent="0.3">
      <c r="A7" s="2" t="s">
        <v>11</v>
      </c>
      <c r="B7" s="3" t="s">
        <v>12</v>
      </c>
      <c r="C7" s="4">
        <f>C9+C13+C18+C24</f>
        <v>1630671828</v>
      </c>
      <c r="D7" s="4">
        <f>D9+D13+D18+D24</f>
        <v>0</v>
      </c>
      <c r="E7" s="4">
        <f>E9+E13+E18+E24</f>
        <v>50000</v>
      </c>
      <c r="F7" s="4">
        <f>F9+F13+F18+F24</f>
        <v>0</v>
      </c>
      <c r="G7" s="4">
        <f>SUM(C7:F7)</f>
        <v>1630721828</v>
      </c>
      <c r="H7" s="4">
        <f t="shared" ref="H7:M7" si="0">H9+H13+H18+H24</f>
        <v>379337355</v>
      </c>
      <c r="I7" s="4">
        <f t="shared" si="0"/>
        <v>43301892</v>
      </c>
      <c r="J7" s="4">
        <f t="shared" si="0"/>
        <v>1673973720</v>
      </c>
      <c r="K7" s="4">
        <f t="shared" si="0"/>
        <v>0</v>
      </c>
      <c r="L7" s="4">
        <f t="shared" si="0"/>
        <v>50000</v>
      </c>
      <c r="M7" s="4">
        <f t="shared" si="0"/>
        <v>0</v>
      </c>
      <c r="N7" s="4">
        <f>SUM(J7:M7)</f>
        <v>1674023720</v>
      </c>
      <c r="O7" s="112">
        <f>H7/G7*100</f>
        <v>23.261929072553016</v>
      </c>
      <c r="P7" s="5">
        <f>N7/G7*100</f>
        <v>102.65538188405239</v>
      </c>
    </row>
    <row r="8" spans="1:16" x14ac:dyDescent="0.25">
      <c r="A8" s="166"/>
      <c r="B8" s="167"/>
      <c r="C8" s="167"/>
      <c r="D8" s="167"/>
      <c r="E8" s="167"/>
      <c r="F8" s="167"/>
      <c r="G8" s="167"/>
      <c r="H8" s="167"/>
      <c r="I8" s="159"/>
      <c r="J8" s="126"/>
      <c r="K8" s="126"/>
      <c r="L8" s="126"/>
      <c r="M8" s="126"/>
      <c r="N8" s="119"/>
    </row>
    <row r="9" spans="1:16" ht="22.5" x14ac:dyDescent="0.25">
      <c r="A9" s="6">
        <v>711</v>
      </c>
      <c r="B9" s="7" t="s">
        <v>13</v>
      </c>
      <c r="C9" s="149">
        <f>C10</f>
        <v>82064206</v>
      </c>
      <c r="D9" s="8">
        <f>D10</f>
        <v>0</v>
      </c>
      <c r="E9" s="8">
        <f>E10</f>
        <v>0</v>
      </c>
      <c r="F9" s="8">
        <f>F10</f>
        <v>0</v>
      </c>
      <c r="G9" s="33">
        <f>SUM(C9:F9)</f>
        <v>82064206</v>
      </c>
      <c r="H9" s="11">
        <f t="shared" ref="H9:M9" si="1">H10</f>
        <v>30470085</v>
      </c>
      <c r="I9" s="11">
        <f t="shared" si="1"/>
        <v>5538654</v>
      </c>
      <c r="J9" s="149">
        <f t="shared" si="1"/>
        <v>87602860</v>
      </c>
      <c r="K9" s="8">
        <f t="shared" si="1"/>
        <v>0</v>
      </c>
      <c r="L9" s="8">
        <f t="shared" si="1"/>
        <v>0</v>
      </c>
      <c r="M9" s="8">
        <f t="shared" si="1"/>
        <v>0</v>
      </c>
      <c r="N9" s="33">
        <f>SUM(J9:M9)</f>
        <v>87602860</v>
      </c>
      <c r="O9" s="113">
        <f>H9/G9*100</f>
        <v>37.129567792321048</v>
      </c>
      <c r="P9" s="12">
        <f>N9/G9*100</f>
        <v>106.74917149627939</v>
      </c>
    </row>
    <row r="10" spans="1:16" ht="33.75" x14ac:dyDescent="0.25">
      <c r="A10" s="13">
        <v>7119</v>
      </c>
      <c r="B10" s="14" t="s">
        <v>14</v>
      </c>
      <c r="C10" s="148">
        <f>C11</f>
        <v>82064206</v>
      </c>
      <c r="D10" s="15">
        <f>D11</f>
        <v>0</v>
      </c>
      <c r="E10" s="15">
        <f>E11</f>
        <v>0</v>
      </c>
      <c r="F10" s="16">
        <v>0</v>
      </c>
      <c r="G10" s="111">
        <f>SUM(C10:F10)</f>
        <v>82064206</v>
      </c>
      <c r="H10" s="18">
        <f>H11</f>
        <v>30470085</v>
      </c>
      <c r="I10" s="18">
        <f>SUM(I11)</f>
        <v>5538654</v>
      </c>
      <c r="J10" s="148">
        <f>J11</f>
        <v>87602860</v>
      </c>
      <c r="K10" s="15">
        <f>K11</f>
        <v>0</v>
      </c>
      <c r="L10" s="15">
        <f>L11</f>
        <v>0</v>
      </c>
      <c r="M10" s="16">
        <v>0</v>
      </c>
      <c r="N10" s="111">
        <f>SUM(J10:M10)</f>
        <v>87602860</v>
      </c>
      <c r="O10" s="114">
        <f>H10/G10*100</f>
        <v>37.129567792321048</v>
      </c>
      <c r="P10" s="19">
        <f>N10/G10*100</f>
        <v>106.74917149627939</v>
      </c>
    </row>
    <row r="11" spans="1:16" ht="33.75" x14ac:dyDescent="0.25">
      <c r="A11" s="20">
        <v>711910</v>
      </c>
      <c r="B11" s="21" t="s">
        <v>14</v>
      </c>
      <c r="C11" s="107">
        <v>82064206</v>
      </c>
      <c r="D11" s="22">
        <v>0</v>
      </c>
      <c r="E11" s="22">
        <v>0</v>
      </c>
      <c r="F11" s="23">
        <v>0</v>
      </c>
      <c r="G11" s="120">
        <f>SUM(C11:F11)</f>
        <v>82064206</v>
      </c>
      <c r="H11" s="24">
        <v>30470085</v>
      </c>
      <c r="I11" s="24">
        <f>N11-G11</f>
        <v>5538654</v>
      </c>
      <c r="J11" s="107">
        <v>87602860</v>
      </c>
      <c r="K11" s="22">
        <v>0</v>
      </c>
      <c r="L11" s="22">
        <v>0</v>
      </c>
      <c r="M11" s="23">
        <v>0</v>
      </c>
      <c r="N11" s="120">
        <f>SUM(J11:M11)</f>
        <v>87602860</v>
      </c>
      <c r="O11" s="115">
        <f>H11/G11*100</f>
        <v>37.129567792321048</v>
      </c>
      <c r="P11" s="25">
        <f>N11/G11*100</f>
        <v>106.74917149627939</v>
      </c>
    </row>
    <row r="12" spans="1:16" x14ac:dyDescent="0.25">
      <c r="A12" s="1"/>
      <c r="B12" s="1"/>
      <c r="C12" s="127"/>
      <c r="D12" s="127"/>
      <c r="E12" s="127"/>
      <c r="F12" s="127"/>
      <c r="G12" s="121"/>
      <c r="H12" s="1"/>
      <c r="I12" s="1"/>
      <c r="J12" s="127"/>
      <c r="K12" s="127"/>
      <c r="L12" s="127"/>
      <c r="M12" s="127"/>
      <c r="N12" s="121"/>
      <c r="O12" s="1"/>
      <c r="P12" s="1"/>
    </row>
    <row r="13" spans="1:16" ht="22.5" x14ac:dyDescent="0.25">
      <c r="A13" s="6">
        <v>717</v>
      </c>
      <c r="B13" s="7" t="s">
        <v>126</v>
      </c>
      <c r="C13" s="149">
        <f>C14</f>
        <v>1548602022</v>
      </c>
      <c r="D13" s="9">
        <f>D14</f>
        <v>0</v>
      </c>
      <c r="E13" s="9">
        <f>E14</f>
        <v>0</v>
      </c>
      <c r="F13" s="10">
        <v>0</v>
      </c>
      <c r="G13" s="33">
        <f>SUM(C13:F13)</f>
        <v>1548602022</v>
      </c>
      <c r="H13" s="11">
        <f>H14</f>
        <v>348857488</v>
      </c>
      <c r="I13" s="11">
        <f>I14</f>
        <v>37763238</v>
      </c>
      <c r="J13" s="149">
        <f>J14</f>
        <v>1586365260</v>
      </c>
      <c r="K13" s="9">
        <f>K14</f>
        <v>0</v>
      </c>
      <c r="L13" s="9">
        <f>L14</f>
        <v>0</v>
      </c>
      <c r="M13" s="10">
        <v>0</v>
      </c>
      <c r="N13" s="33">
        <f>SUM(J13:M13)</f>
        <v>1586365260</v>
      </c>
      <c r="O13" s="113">
        <f>H13/G13*100</f>
        <v>22.52725251833618</v>
      </c>
      <c r="P13" s="12">
        <f>N13/G13*100</f>
        <v>102.43853730419576</v>
      </c>
    </row>
    <row r="14" spans="1:16" ht="22.5" x14ac:dyDescent="0.25">
      <c r="A14" s="13">
        <v>7171</v>
      </c>
      <c r="B14" s="14" t="s">
        <v>126</v>
      </c>
      <c r="C14" s="148">
        <f>C15+C16</f>
        <v>1548602022</v>
      </c>
      <c r="D14" s="15">
        <f>D15+D16</f>
        <v>0</v>
      </c>
      <c r="E14" s="15">
        <f>E15+E16</f>
        <v>0</v>
      </c>
      <c r="F14" s="16">
        <v>0</v>
      </c>
      <c r="G14" s="111">
        <f>SUM(C14:F14)</f>
        <v>1548602022</v>
      </c>
      <c r="H14" s="18">
        <f>SUM(H15:H16)</f>
        <v>348857488</v>
      </c>
      <c r="I14" s="18">
        <f>I15+I16</f>
        <v>37763238</v>
      </c>
      <c r="J14" s="148">
        <f>J15+J16</f>
        <v>1586365260</v>
      </c>
      <c r="K14" s="15">
        <f>K15+K16</f>
        <v>0</v>
      </c>
      <c r="L14" s="15">
        <f>L15+L16</f>
        <v>0</v>
      </c>
      <c r="M14" s="16">
        <v>0</v>
      </c>
      <c r="N14" s="111">
        <f>SUM(J14:M14)</f>
        <v>1586365260</v>
      </c>
      <c r="O14" s="114">
        <f>H13/G13*100</f>
        <v>22.52725251833618</v>
      </c>
      <c r="P14" s="19">
        <f>N14/G14*100</f>
        <v>102.43853730419576</v>
      </c>
    </row>
    <row r="15" spans="1:16" ht="22.5" x14ac:dyDescent="0.25">
      <c r="A15" s="26">
        <v>717111</v>
      </c>
      <c r="B15" s="27" t="s">
        <v>15</v>
      </c>
      <c r="C15" s="106">
        <v>989827850</v>
      </c>
      <c r="D15" s="28">
        <v>0</v>
      </c>
      <c r="E15" s="28">
        <v>0</v>
      </c>
      <c r="F15" s="29">
        <v>0</v>
      </c>
      <c r="G15" s="122">
        <f>SUM(C15:F15)</f>
        <v>989827850</v>
      </c>
      <c r="H15" s="31">
        <v>238069758</v>
      </c>
      <c r="I15" s="31">
        <f>N15-G15</f>
        <v>28545245</v>
      </c>
      <c r="J15" s="106">
        <v>1018373095</v>
      </c>
      <c r="K15" s="28">
        <v>0</v>
      </c>
      <c r="L15" s="28">
        <v>0</v>
      </c>
      <c r="M15" s="29">
        <v>0</v>
      </c>
      <c r="N15" s="122">
        <f>SUM(J15:M15)</f>
        <v>1018373095</v>
      </c>
      <c r="O15" s="114">
        <f>H14/G14*100</f>
        <v>22.52725251833618</v>
      </c>
      <c r="P15" s="19">
        <f>N15/G15*100</f>
        <v>102.88385955194128</v>
      </c>
    </row>
    <row r="16" spans="1:16" ht="22.5" x14ac:dyDescent="0.25">
      <c r="A16" s="20">
        <v>717112</v>
      </c>
      <c r="B16" s="21" t="s">
        <v>16</v>
      </c>
      <c r="C16" s="107">
        <v>558774172</v>
      </c>
      <c r="D16" s="22">
        <v>0</v>
      </c>
      <c r="E16" s="22">
        <v>0</v>
      </c>
      <c r="F16" s="23">
        <v>0</v>
      </c>
      <c r="G16" s="120">
        <f>SUM(C16:F16)</f>
        <v>558774172</v>
      </c>
      <c r="H16" s="32">
        <v>110787730</v>
      </c>
      <c r="I16" s="32">
        <f>N16-G16</f>
        <v>9217993</v>
      </c>
      <c r="J16" s="107">
        <v>567992165</v>
      </c>
      <c r="K16" s="22">
        <v>0</v>
      </c>
      <c r="L16" s="22">
        <v>0</v>
      </c>
      <c r="M16" s="23">
        <v>0</v>
      </c>
      <c r="N16" s="120">
        <f>SUM(J16:M16)</f>
        <v>567992165</v>
      </c>
      <c r="O16" s="25">
        <f>H15/G15*100</f>
        <v>24.051632614701639</v>
      </c>
      <c r="P16" s="25">
        <f>N16/G16*100</f>
        <v>101.64968129557714</v>
      </c>
    </row>
    <row r="17" spans="1:16" x14ac:dyDescent="0.25">
      <c r="A17" s="1"/>
      <c r="B17" s="1"/>
      <c r="C17" s="127"/>
      <c r="D17" s="127"/>
      <c r="E17" s="127"/>
      <c r="F17" s="127"/>
      <c r="G17" s="121"/>
      <c r="H17" s="1"/>
      <c r="I17" s="1"/>
      <c r="J17" s="127"/>
      <c r="K17" s="127"/>
      <c r="L17" s="127"/>
      <c r="M17" s="127"/>
      <c r="N17" s="121"/>
      <c r="O17" s="1"/>
      <c r="P17" s="1"/>
    </row>
    <row r="18" spans="1:16" x14ac:dyDescent="0.25">
      <c r="A18" s="6">
        <v>719</v>
      </c>
      <c r="B18" s="7" t="s">
        <v>17</v>
      </c>
      <c r="C18" s="8">
        <f>C19</f>
        <v>4400</v>
      </c>
      <c r="D18" s="8">
        <f>D19</f>
        <v>0</v>
      </c>
      <c r="E18" s="8">
        <f>E19</f>
        <v>50000</v>
      </c>
      <c r="F18" s="33">
        <f>F19</f>
        <v>0</v>
      </c>
      <c r="G18" s="33">
        <f>SUM(C18:F18)</f>
        <v>54400</v>
      </c>
      <c r="H18" s="11">
        <f t="shared" ref="H18:M18" si="2">H19</f>
        <v>9600</v>
      </c>
      <c r="I18" s="11">
        <f t="shared" si="2"/>
        <v>0</v>
      </c>
      <c r="J18" s="8">
        <f t="shared" si="2"/>
        <v>4400</v>
      </c>
      <c r="K18" s="8">
        <f t="shared" si="2"/>
        <v>0</v>
      </c>
      <c r="L18" s="8">
        <f t="shared" si="2"/>
        <v>50000</v>
      </c>
      <c r="M18" s="33">
        <f t="shared" si="2"/>
        <v>0</v>
      </c>
      <c r="N18" s="33">
        <f>SUM(J18:M18)</f>
        <v>54400</v>
      </c>
      <c r="O18" s="116">
        <f>H18/G18*100</f>
        <v>17.647058823529413</v>
      </c>
      <c r="P18" s="34">
        <f>N18/G18*100</f>
        <v>100</v>
      </c>
    </row>
    <row r="19" spans="1:16" x14ac:dyDescent="0.25">
      <c r="A19" s="13">
        <v>7191</v>
      </c>
      <c r="B19" s="14" t="s">
        <v>17</v>
      </c>
      <c r="C19" s="15">
        <f>C20+C21+C22</f>
        <v>4400</v>
      </c>
      <c r="D19" s="15">
        <f>D20+D21+D22</f>
        <v>0</v>
      </c>
      <c r="E19" s="15">
        <f>E20+E21+E22</f>
        <v>50000</v>
      </c>
      <c r="F19" s="16">
        <f>F20+F21+F22</f>
        <v>0</v>
      </c>
      <c r="G19" s="111">
        <f>SUM(C19:F19)</f>
        <v>54400</v>
      </c>
      <c r="H19" s="18">
        <f>SUM(H20:H22)</f>
        <v>9600</v>
      </c>
      <c r="I19" s="18">
        <f>SUM(I20:I22)</f>
        <v>0</v>
      </c>
      <c r="J19" s="15">
        <f>J20+J21+J22</f>
        <v>4400</v>
      </c>
      <c r="K19" s="15">
        <f>K20+K21+K22</f>
        <v>0</v>
      </c>
      <c r="L19" s="15">
        <f>L20+L21+L22</f>
        <v>50000</v>
      </c>
      <c r="M19" s="16">
        <f>M20+M21+M22</f>
        <v>0</v>
      </c>
      <c r="N19" s="111">
        <f>SUM(J19:M19)</f>
        <v>54400</v>
      </c>
      <c r="O19" s="114">
        <f>H18/G18*100</f>
        <v>17.647058823529413</v>
      </c>
      <c r="P19" s="19">
        <f>N19/G19*100</f>
        <v>100</v>
      </c>
    </row>
    <row r="20" spans="1:16" x14ac:dyDescent="0.25">
      <c r="A20" s="26">
        <v>719110</v>
      </c>
      <c r="B20" s="35" t="s">
        <v>17</v>
      </c>
      <c r="C20" s="28">
        <v>0</v>
      </c>
      <c r="D20" s="28">
        <v>0</v>
      </c>
      <c r="E20" s="28">
        <v>0</v>
      </c>
      <c r="F20" s="29">
        <v>0</v>
      </c>
      <c r="G20" s="122">
        <f>SUM(C20:F20)</f>
        <v>0</v>
      </c>
      <c r="H20" s="36"/>
      <c r="I20" s="31">
        <f>N20-G20</f>
        <v>0</v>
      </c>
      <c r="J20" s="28">
        <v>0</v>
      </c>
      <c r="K20" s="28">
        <v>0</v>
      </c>
      <c r="L20" s="28">
        <v>0</v>
      </c>
      <c r="M20" s="29">
        <v>0</v>
      </c>
      <c r="N20" s="122">
        <f>SUM(J20:M20)</f>
        <v>0</v>
      </c>
      <c r="O20" s="114">
        <f>H19/G19*100</f>
        <v>17.647058823529413</v>
      </c>
      <c r="P20" s="19">
        <v>0</v>
      </c>
    </row>
    <row r="21" spans="1:16" ht="33.75" x14ac:dyDescent="0.25">
      <c r="A21" s="26">
        <v>719114</v>
      </c>
      <c r="B21" s="35" t="s">
        <v>18</v>
      </c>
      <c r="C21" s="28">
        <v>0</v>
      </c>
      <c r="D21" s="28">
        <v>0</v>
      </c>
      <c r="E21" s="106">
        <v>50000</v>
      </c>
      <c r="F21" s="29">
        <v>0</v>
      </c>
      <c r="G21" s="122">
        <f>SUM(C21:F21)</f>
        <v>50000</v>
      </c>
      <c r="H21" s="36">
        <v>8628</v>
      </c>
      <c r="I21" s="36">
        <f>N21-G21</f>
        <v>0</v>
      </c>
      <c r="J21" s="28">
        <v>0</v>
      </c>
      <c r="K21" s="28">
        <v>0</v>
      </c>
      <c r="L21" s="106">
        <v>50000</v>
      </c>
      <c r="M21" s="29">
        <v>0</v>
      </c>
      <c r="N21" s="122">
        <f>SUM(J21:M21)</f>
        <v>50000</v>
      </c>
      <c r="O21" s="114">
        <f>H21/G21*100</f>
        <v>17.256</v>
      </c>
      <c r="P21" s="19">
        <f>N21/G21*100</f>
        <v>100</v>
      </c>
    </row>
    <row r="22" spans="1:16" ht="45" x14ac:dyDescent="0.25">
      <c r="A22" s="20">
        <v>719115</v>
      </c>
      <c r="B22" s="21" t="s">
        <v>19</v>
      </c>
      <c r="C22" s="22">
        <v>4400</v>
      </c>
      <c r="D22" s="22">
        <v>0</v>
      </c>
      <c r="E22" s="107">
        <v>0</v>
      </c>
      <c r="F22" s="23">
        <v>0</v>
      </c>
      <c r="G22" s="120">
        <f>SUM(C22:F22)</f>
        <v>4400</v>
      </c>
      <c r="H22" s="32">
        <v>972</v>
      </c>
      <c r="I22" s="32">
        <f>N22-G22</f>
        <v>0</v>
      </c>
      <c r="J22" s="22">
        <v>4400</v>
      </c>
      <c r="K22" s="22">
        <v>0</v>
      </c>
      <c r="L22" s="107">
        <v>0</v>
      </c>
      <c r="M22" s="23">
        <v>0</v>
      </c>
      <c r="N22" s="120">
        <f>SUM(J22:M22)</f>
        <v>4400</v>
      </c>
      <c r="O22" s="25">
        <f>H21/G21*100</f>
        <v>17.256</v>
      </c>
      <c r="P22" s="25">
        <v>0</v>
      </c>
    </row>
    <row r="23" spans="1:16" x14ac:dyDescent="0.25">
      <c r="A23" s="37"/>
      <c r="B23" s="38"/>
      <c r="C23" s="30"/>
      <c r="D23" s="30"/>
      <c r="E23" s="30"/>
      <c r="F23" s="30"/>
      <c r="G23" s="122"/>
      <c r="H23" s="39"/>
      <c r="I23" s="39"/>
      <c r="J23" s="30"/>
      <c r="K23" s="30"/>
      <c r="L23" s="30"/>
      <c r="M23" s="30"/>
      <c r="N23" s="122"/>
      <c r="O23" s="40"/>
      <c r="P23" s="41"/>
    </row>
    <row r="24" spans="1:16" x14ac:dyDescent="0.25">
      <c r="A24" s="6">
        <v>777</v>
      </c>
      <c r="B24" s="42" t="s">
        <v>20</v>
      </c>
      <c r="C24" s="8">
        <f t="shared" ref="C24:F25" si="3">C25</f>
        <v>1200</v>
      </c>
      <c r="D24" s="8">
        <f t="shared" si="3"/>
        <v>0</v>
      </c>
      <c r="E24" s="8">
        <f t="shared" si="3"/>
        <v>0</v>
      </c>
      <c r="F24" s="33">
        <f t="shared" si="3"/>
        <v>0</v>
      </c>
      <c r="G24" s="33">
        <f>SUM(C24:F24)</f>
        <v>1200</v>
      </c>
      <c r="H24" s="11">
        <f>H25</f>
        <v>182</v>
      </c>
      <c r="I24" s="11">
        <f>I25</f>
        <v>0</v>
      </c>
      <c r="J24" s="8">
        <f t="shared" ref="J24:M25" si="4">J25</f>
        <v>1200</v>
      </c>
      <c r="K24" s="8">
        <f t="shared" si="4"/>
        <v>0</v>
      </c>
      <c r="L24" s="8">
        <f t="shared" si="4"/>
        <v>0</v>
      </c>
      <c r="M24" s="33">
        <f t="shared" si="4"/>
        <v>0</v>
      </c>
      <c r="N24" s="33">
        <f>SUM(J24:M24)</f>
        <v>1200</v>
      </c>
      <c r="O24" s="113">
        <v>0</v>
      </c>
      <c r="P24" s="12">
        <v>0</v>
      </c>
    </row>
    <row r="25" spans="1:16" x14ac:dyDescent="0.25">
      <c r="A25" s="13">
        <v>7777</v>
      </c>
      <c r="B25" s="14" t="s">
        <v>20</v>
      </c>
      <c r="C25" s="15">
        <f>C26</f>
        <v>1200</v>
      </c>
      <c r="D25" s="15">
        <f t="shared" si="3"/>
        <v>0</v>
      </c>
      <c r="E25" s="15">
        <f t="shared" si="3"/>
        <v>0</v>
      </c>
      <c r="F25" s="16">
        <f t="shared" si="3"/>
        <v>0</v>
      </c>
      <c r="G25" s="111">
        <f>SUM(C25:F25)</f>
        <v>1200</v>
      </c>
      <c r="H25" s="18">
        <f>SUM(H26:H26)</f>
        <v>182</v>
      </c>
      <c r="I25" s="18">
        <f>SUM(I26:I26)</f>
        <v>0</v>
      </c>
      <c r="J25" s="15">
        <f>J26</f>
        <v>1200</v>
      </c>
      <c r="K25" s="15">
        <f t="shared" si="4"/>
        <v>0</v>
      </c>
      <c r="L25" s="15">
        <f t="shared" si="4"/>
        <v>0</v>
      </c>
      <c r="M25" s="16">
        <f t="shared" si="4"/>
        <v>0</v>
      </c>
      <c r="N25" s="111">
        <f>SUM(J25:M25)</f>
        <v>1200</v>
      </c>
      <c r="O25" s="114">
        <v>0</v>
      </c>
      <c r="P25" s="19">
        <v>0</v>
      </c>
    </row>
    <row r="26" spans="1:16" x14ac:dyDescent="0.25">
      <c r="A26" s="20">
        <v>777770</v>
      </c>
      <c r="B26" s="43" t="s">
        <v>20</v>
      </c>
      <c r="C26" s="22">
        <v>1200</v>
      </c>
      <c r="D26" s="22">
        <v>0</v>
      </c>
      <c r="E26" s="22">
        <v>0</v>
      </c>
      <c r="F26" s="23">
        <v>0</v>
      </c>
      <c r="G26" s="120">
        <f>SUM(C26:F26)</f>
        <v>1200</v>
      </c>
      <c r="H26" s="32">
        <v>182</v>
      </c>
      <c r="I26" s="24">
        <f>N26-G26</f>
        <v>0</v>
      </c>
      <c r="J26" s="22">
        <v>1200</v>
      </c>
      <c r="K26" s="22">
        <v>0</v>
      </c>
      <c r="L26" s="22">
        <v>0</v>
      </c>
      <c r="M26" s="23">
        <v>0</v>
      </c>
      <c r="N26" s="120">
        <f>SUM(J26:M26)</f>
        <v>1200</v>
      </c>
      <c r="O26" s="115">
        <v>0</v>
      </c>
      <c r="P26" s="25">
        <v>0</v>
      </c>
    </row>
    <row r="27" spans="1:16" ht="15.75" thickBot="1" x14ac:dyDescent="0.3">
      <c r="A27" s="1"/>
      <c r="B27" s="1"/>
      <c r="C27" s="127"/>
      <c r="D27" s="127"/>
      <c r="E27" s="127"/>
      <c r="F27" s="127"/>
      <c r="G27" s="121"/>
      <c r="H27" s="1"/>
      <c r="I27" s="1"/>
      <c r="J27" s="127"/>
      <c r="K27" s="127"/>
      <c r="L27" s="127"/>
      <c r="M27" s="127"/>
      <c r="N27" s="121"/>
      <c r="O27" s="1"/>
      <c r="P27" s="1"/>
    </row>
    <row r="28" spans="1:16" ht="15.75" thickBot="1" x14ac:dyDescent="0.3">
      <c r="A28" s="108">
        <v>72</v>
      </c>
      <c r="B28" s="3" t="s">
        <v>21</v>
      </c>
      <c r="C28" s="4">
        <f>SUM(C30+C61+C120)</f>
        <v>331147084</v>
      </c>
      <c r="D28" s="4">
        <f>SUM(D30+D61+D120)</f>
        <v>468000</v>
      </c>
      <c r="E28" s="4">
        <f>SUM(E30+E61+E120)</f>
        <v>61236364</v>
      </c>
      <c r="F28" s="4">
        <f>SUM(F30+F61+F120)</f>
        <v>0</v>
      </c>
      <c r="G28" s="4">
        <f>SUM(C28:F28)</f>
        <v>392851448</v>
      </c>
      <c r="H28" s="4">
        <f>H30+H61+H120</f>
        <v>62263270</v>
      </c>
      <c r="I28" s="4">
        <f>SUM(I30+I61+I120+I124)</f>
        <v>197700483</v>
      </c>
      <c r="J28" s="4">
        <f>SUM(J30+J61+J120)</f>
        <v>525427567</v>
      </c>
      <c r="K28" s="4">
        <f>SUM(K30+K61+K120)</f>
        <v>468000</v>
      </c>
      <c r="L28" s="4">
        <f>SUM(L30+L61+L120)</f>
        <v>64656364</v>
      </c>
      <c r="M28" s="4">
        <f>SUM(M30+M61+M120)</f>
        <v>0</v>
      </c>
      <c r="N28" s="4">
        <f>SUM(J28:M28)</f>
        <v>590551931</v>
      </c>
      <c r="O28" s="117">
        <f>H28/G28*100</f>
        <v>15.849062111640732</v>
      </c>
      <c r="P28" s="44">
        <f>N28/G28*100</f>
        <v>150.32448881288073</v>
      </c>
    </row>
    <row r="29" spans="1:16" x14ac:dyDescent="0.25">
      <c r="A29" s="1"/>
      <c r="B29" s="1"/>
      <c r="C29" s="127"/>
      <c r="D29" s="127"/>
      <c r="E29" s="127"/>
      <c r="F29" s="127"/>
      <c r="G29" s="121"/>
      <c r="H29" s="1"/>
      <c r="I29" s="1"/>
      <c r="J29" s="127"/>
      <c r="K29" s="127"/>
      <c r="L29" s="127"/>
      <c r="M29" s="127"/>
      <c r="N29" s="121"/>
      <c r="O29" s="1"/>
      <c r="P29" s="1"/>
    </row>
    <row r="30" spans="1:16" ht="33.75" x14ac:dyDescent="0.25">
      <c r="A30" s="6" t="s">
        <v>22</v>
      </c>
      <c r="B30" s="7" t="s">
        <v>23</v>
      </c>
      <c r="C30" s="8">
        <f>SUM(C31+C40+C49+C54+C56+C58)</f>
        <v>238985008</v>
      </c>
      <c r="D30" s="8">
        <f>SUM(D31+D40+D49+D54+D56+D58)</f>
        <v>0</v>
      </c>
      <c r="E30" s="8">
        <f>SUM(E31+E40+E49+E54+E56+E58)</f>
        <v>19710064</v>
      </c>
      <c r="F30" s="8">
        <f>SUM(F31+F40+F49+F54+F56+F58)</f>
        <v>0</v>
      </c>
      <c r="G30" s="11">
        <f t="shared" ref="G30:G39" si="5">SUM(C30:F30)</f>
        <v>258695072</v>
      </c>
      <c r="H30" s="109">
        <f t="shared" ref="H30:M30" si="6">SUM(H31+H40+H49+H54+H56+H58)</f>
        <v>35529935</v>
      </c>
      <c r="I30" s="11">
        <f t="shared" si="6"/>
        <v>45000000</v>
      </c>
      <c r="J30" s="8">
        <f t="shared" si="6"/>
        <v>283985008</v>
      </c>
      <c r="K30" s="8">
        <f t="shared" si="6"/>
        <v>0</v>
      </c>
      <c r="L30" s="8">
        <f t="shared" si="6"/>
        <v>19710064</v>
      </c>
      <c r="M30" s="8">
        <f t="shared" si="6"/>
        <v>0</v>
      </c>
      <c r="N30" s="11">
        <f t="shared" ref="N30:N39" si="7">SUM(J30:M30)</f>
        <v>303695072</v>
      </c>
      <c r="O30" s="113">
        <f>H30/G30*100</f>
        <v>13.734291389980555</v>
      </c>
      <c r="P30" s="12">
        <f>N30/G30*100</f>
        <v>117.39499699476301</v>
      </c>
    </row>
    <row r="31" spans="1:16" ht="22.5" x14ac:dyDescent="0.25">
      <c r="A31" s="13">
        <v>7211</v>
      </c>
      <c r="B31" s="14" t="s">
        <v>24</v>
      </c>
      <c r="C31" s="15">
        <f>SUM(C32:C39)</f>
        <v>226885340</v>
      </c>
      <c r="D31" s="15">
        <f>SUM(D32:D39)</f>
        <v>0</v>
      </c>
      <c r="E31" s="15">
        <f>SUM(E32:E39)</f>
        <v>141000</v>
      </c>
      <c r="F31" s="17">
        <f>SUM(F32:F39)</f>
        <v>0</v>
      </c>
      <c r="G31" s="46">
        <f t="shared" si="5"/>
        <v>227026340</v>
      </c>
      <c r="H31" s="18">
        <f t="shared" ref="H31:M31" si="8">SUM(H32:H39)</f>
        <v>34459714</v>
      </c>
      <c r="I31" s="18">
        <f t="shared" si="8"/>
        <v>45000000</v>
      </c>
      <c r="J31" s="15">
        <f t="shared" si="8"/>
        <v>271885340</v>
      </c>
      <c r="K31" s="15">
        <f t="shared" si="8"/>
        <v>0</v>
      </c>
      <c r="L31" s="15">
        <f t="shared" si="8"/>
        <v>141000</v>
      </c>
      <c r="M31" s="17">
        <f t="shared" si="8"/>
        <v>0</v>
      </c>
      <c r="N31" s="46">
        <f t="shared" si="7"/>
        <v>272026340</v>
      </c>
      <c r="O31" s="114">
        <f>H31/G31*100</f>
        <v>15.178729481345647</v>
      </c>
      <c r="P31" s="19">
        <f>N31/G31*100</f>
        <v>119.82148855502845</v>
      </c>
    </row>
    <row r="32" spans="1:16" ht="33.75" x14ac:dyDescent="0.25">
      <c r="A32" s="26">
        <v>721111</v>
      </c>
      <c r="B32" s="47" t="s">
        <v>25</v>
      </c>
      <c r="C32" s="106">
        <v>51000000</v>
      </c>
      <c r="D32" s="28">
        <v>0</v>
      </c>
      <c r="E32" s="28">
        <v>0</v>
      </c>
      <c r="F32" s="29">
        <v>0</v>
      </c>
      <c r="G32" s="122">
        <f t="shared" si="5"/>
        <v>51000000</v>
      </c>
      <c r="H32" s="36">
        <v>10</v>
      </c>
      <c r="I32" s="31">
        <f t="shared" ref="I32:I39" si="9">N32-G32</f>
        <v>45000000</v>
      </c>
      <c r="J32" s="106">
        <v>96000000</v>
      </c>
      <c r="K32" s="28">
        <v>0</v>
      </c>
      <c r="L32" s="28">
        <v>0</v>
      </c>
      <c r="M32" s="29">
        <v>0</v>
      </c>
      <c r="N32" s="122">
        <f t="shared" si="7"/>
        <v>96000000</v>
      </c>
      <c r="O32" s="114">
        <f t="shared" ref="O32:O59" si="10">H32/G32*100</f>
        <v>1.9607843137254903E-5</v>
      </c>
      <c r="P32" s="19">
        <f t="shared" ref="P32:P59" si="11">N32/G32*100</f>
        <v>188.23529411764704</v>
      </c>
    </row>
    <row r="33" spans="1:16" ht="22.5" x14ac:dyDescent="0.25">
      <c r="A33" s="26">
        <v>721112</v>
      </c>
      <c r="B33" s="47" t="s">
        <v>26</v>
      </c>
      <c r="C33" s="48">
        <v>44580</v>
      </c>
      <c r="D33" s="28">
        <v>0</v>
      </c>
      <c r="E33" s="28">
        <v>0</v>
      </c>
      <c r="F33" s="29">
        <v>0</v>
      </c>
      <c r="G33" s="122">
        <f t="shared" si="5"/>
        <v>44580</v>
      </c>
      <c r="H33" s="36">
        <v>17617</v>
      </c>
      <c r="I33" s="36">
        <f t="shared" si="9"/>
        <v>0</v>
      </c>
      <c r="J33" s="48">
        <v>44580</v>
      </c>
      <c r="K33" s="28">
        <v>0</v>
      </c>
      <c r="L33" s="28">
        <v>0</v>
      </c>
      <c r="M33" s="29">
        <v>0</v>
      </c>
      <c r="N33" s="122">
        <f t="shared" si="7"/>
        <v>44580</v>
      </c>
      <c r="O33" s="114">
        <f t="shared" si="10"/>
        <v>39.51772095109915</v>
      </c>
      <c r="P33" s="19">
        <f t="shared" si="11"/>
        <v>100</v>
      </c>
    </row>
    <row r="34" spans="1:16" x14ac:dyDescent="0.25">
      <c r="A34" s="26">
        <v>721113</v>
      </c>
      <c r="B34" s="47" t="s">
        <v>27</v>
      </c>
      <c r="C34" s="48">
        <v>1050</v>
      </c>
      <c r="D34" s="28">
        <v>0</v>
      </c>
      <c r="E34" s="28">
        <v>0</v>
      </c>
      <c r="F34" s="29">
        <v>0</v>
      </c>
      <c r="G34" s="122">
        <f t="shared" si="5"/>
        <v>1050</v>
      </c>
      <c r="H34" s="36">
        <v>0</v>
      </c>
      <c r="I34" s="36">
        <f t="shared" si="9"/>
        <v>0</v>
      </c>
      <c r="J34" s="48">
        <v>1050</v>
      </c>
      <c r="K34" s="28">
        <v>0</v>
      </c>
      <c r="L34" s="28">
        <v>0</v>
      </c>
      <c r="M34" s="29">
        <v>0</v>
      </c>
      <c r="N34" s="122">
        <f t="shared" si="7"/>
        <v>1050</v>
      </c>
      <c r="O34" s="114">
        <f t="shared" si="10"/>
        <v>0</v>
      </c>
      <c r="P34" s="19">
        <f t="shared" si="11"/>
        <v>100</v>
      </c>
    </row>
    <row r="35" spans="1:16" ht="22.5" x14ac:dyDescent="0.25">
      <c r="A35" s="26">
        <v>721119</v>
      </c>
      <c r="B35" s="47" t="s">
        <v>28</v>
      </c>
      <c r="C35" s="48">
        <v>41800</v>
      </c>
      <c r="D35" s="28">
        <v>0</v>
      </c>
      <c r="E35" s="28">
        <v>0</v>
      </c>
      <c r="F35" s="29">
        <v>0</v>
      </c>
      <c r="G35" s="122">
        <f t="shared" si="5"/>
        <v>41800</v>
      </c>
      <c r="H35" s="36">
        <v>0</v>
      </c>
      <c r="I35" s="36">
        <f t="shared" si="9"/>
        <v>0</v>
      </c>
      <c r="J35" s="48">
        <v>41800</v>
      </c>
      <c r="K35" s="28">
        <v>0</v>
      </c>
      <c r="L35" s="28">
        <v>0</v>
      </c>
      <c r="M35" s="29">
        <v>0</v>
      </c>
      <c r="N35" s="122">
        <f t="shared" si="7"/>
        <v>41800</v>
      </c>
      <c r="O35" s="114">
        <f t="shared" si="10"/>
        <v>0</v>
      </c>
      <c r="P35" s="19">
        <f t="shared" si="11"/>
        <v>100</v>
      </c>
    </row>
    <row r="36" spans="1:16" x14ac:dyDescent="0.25">
      <c r="A36" s="26">
        <v>721121</v>
      </c>
      <c r="B36" s="47" t="s">
        <v>129</v>
      </c>
      <c r="C36" s="48">
        <v>420</v>
      </c>
      <c r="D36" s="28">
        <v>0</v>
      </c>
      <c r="E36" s="28">
        <v>0</v>
      </c>
      <c r="F36" s="29">
        <v>0</v>
      </c>
      <c r="G36" s="122">
        <f t="shared" si="5"/>
        <v>420</v>
      </c>
      <c r="H36" s="36">
        <v>135</v>
      </c>
      <c r="I36" s="36">
        <f t="shared" si="9"/>
        <v>0</v>
      </c>
      <c r="J36" s="48">
        <v>420</v>
      </c>
      <c r="K36" s="28">
        <v>0</v>
      </c>
      <c r="L36" s="28">
        <v>0</v>
      </c>
      <c r="M36" s="29">
        <v>0</v>
      </c>
      <c r="N36" s="122">
        <f t="shared" si="7"/>
        <v>420</v>
      </c>
      <c r="O36" s="114">
        <v>0</v>
      </c>
      <c r="P36" s="19">
        <v>0</v>
      </c>
    </row>
    <row r="37" spans="1:16" x14ac:dyDescent="0.25">
      <c r="A37" s="26">
        <v>721122</v>
      </c>
      <c r="B37" s="47" t="s">
        <v>130</v>
      </c>
      <c r="C37" s="48">
        <v>600</v>
      </c>
      <c r="D37" s="28">
        <v>0</v>
      </c>
      <c r="E37" s="28">
        <v>0</v>
      </c>
      <c r="F37" s="29">
        <v>0</v>
      </c>
      <c r="G37" s="122">
        <f t="shared" si="5"/>
        <v>600</v>
      </c>
      <c r="H37" s="36">
        <v>190</v>
      </c>
      <c r="I37" s="36">
        <f t="shared" si="9"/>
        <v>0</v>
      </c>
      <c r="J37" s="48">
        <v>600</v>
      </c>
      <c r="K37" s="28">
        <v>0</v>
      </c>
      <c r="L37" s="28">
        <v>0</v>
      </c>
      <c r="M37" s="29">
        <v>0</v>
      </c>
      <c r="N37" s="122">
        <f t="shared" si="7"/>
        <v>600</v>
      </c>
      <c r="O37" s="114">
        <v>0</v>
      </c>
      <c r="P37" s="19">
        <v>0</v>
      </c>
    </row>
    <row r="38" spans="1:16" ht="22.5" x14ac:dyDescent="0.25">
      <c r="A38" s="26">
        <v>721129</v>
      </c>
      <c r="B38" s="47" t="s">
        <v>29</v>
      </c>
      <c r="C38" s="48">
        <v>0</v>
      </c>
      <c r="D38" s="28">
        <v>0</v>
      </c>
      <c r="E38" s="106">
        <v>141000</v>
      </c>
      <c r="F38" s="29">
        <v>0</v>
      </c>
      <c r="G38" s="122">
        <f t="shared" si="5"/>
        <v>141000</v>
      </c>
      <c r="H38" s="36">
        <v>103327</v>
      </c>
      <c r="I38" s="36">
        <f t="shared" si="9"/>
        <v>0</v>
      </c>
      <c r="J38" s="48">
        <v>0</v>
      </c>
      <c r="K38" s="28">
        <v>0</v>
      </c>
      <c r="L38" s="106">
        <v>141000</v>
      </c>
      <c r="M38" s="29">
        <v>0</v>
      </c>
      <c r="N38" s="122">
        <f t="shared" si="7"/>
        <v>141000</v>
      </c>
      <c r="O38" s="114">
        <f t="shared" si="10"/>
        <v>73.281560283687938</v>
      </c>
      <c r="P38" s="19">
        <f t="shared" si="11"/>
        <v>100</v>
      </c>
    </row>
    <row r="39" spans="1:16" ht="22.5" x14ac:dyDescent="0.25">
      <c r="A39" s="26">
        <v>721192</v>
      </c>
      <c r="B39" s="47" t="s">
        <v>30</v>
      </c>
      <c r="C39" s="106">
        <v>175796890</v>
      </c>
      <c r="D39" s="28">
        <v>0</v>
      </c>
      <c r="E39" s="28">
        <v>0</v>
      </c>
      <c r="F39" s="29">
        <v>0</v>
      </c>
      <c r="G39" s="122">
        <f t="shared" si="5"/>
        <v>175796890</v>
      </c>
      <c r="H39" s="36">
        <v>34338435</v>
      </c>
      <c r="I39" s="36">
        <f t="shared" si="9"/>
        <v>0</v>
      </c>
      <c r="J39" s="106">
        <v>175796890</v>
      </c>
      <c r="K39" s="28">
        <v>0</v>
      </c>
      <c r="L39" s="28">
        <v>0</v>
      </c>
      <c r="M39" s="29">
        <v>0</v>
      </c>
      <c r="N39" s="122">
        <f t="shared" si="7"/>
        <v>175796890</v>
      </c>
      <c r="O39" s="114">
        <f t="shared" si="10"/>
        <v>19.533016198409424</v>
      </c>
      <c r="P39" s="19">
        <f t="shared" si="11"/>
        <v>100</v>
      </c>
    </row>
    <row r="40" spans="1:16" x14ac:dyDescent="0.25">
      <c r="A40" s="49">
        <v>7212</v>
      </c>
      <c r="B40" s="50" t="s">
        <v>31</v>
      </c>
      <c r="C40" s="51">
        <f t="shared" ref="C40:N40" si="12">SUM(C41:C48)</f>
        <v>11687748</v>
      </c>
      <c r="D40" s="51">
        <f t="shared" si="12"/>
        <v>0</v>
      </c>
      <c r="E40" s="51">
        <f t="shared" si="12"/>
        <v>5001111</v>
      </c>
      <c r="F40" s="51">
        <f t="shared" si="12"/>
        <v>0</v>
      </c>
      <c r="G40" s="55">
        <f t="shared" si="12"/>
        <v>16688859</v>
      </c>
      <c r="H40" s="54">
        <f t="shared" si="12"/>
        <v>1060553</v>
      </c>
      <c r="I40" s="54">
        <f t="shared" si="12"/>
        <v>0</v>
      </c>
      <c r="J40" s="51">
        <f t="shared" si="12"/>
        <v>11687748</v>
      </c>
      <c r="K40" s="51">
        <f t="shared" si="12"/>
        <v>0</v>
      </c>
      <c r="L40" s="51">
        <f t="shared" si="12"/>
        <v>5001111</v>
      </c>
      <c r="M40" s="51">
        <f t="shared" si="12"/>
        <v>0</v>
      </c>
      <c r="N40" s="55">
        <f t="shared" si="12"/>
        <v>16688859</v>
      </c>
      <c r="O40" s="114">
        <f t="shared" si="10"/>
        <v>6.3548562547026135</v>
      </c>
      <c r="P40" s="19">
        <f t="shared" si="11"/>
        <v>100</v>
      </c>
    </row>
    <row r="41" spans="1:16" x14ac:dyDescent="0.25">
      <c r="A41" s="56">
        <v>721211</v>
      </c>
      <c r="B41" s="57" t="s">
        <v>32</v>
      </c>
      <c r="C41" s="48">
        <v>326794</v>
      </c>
      <c r="D41" s="48">
        <v>0</v>
      </c>
      <c r="E41" s="106">
        <v>1011</v>
      </c>
      <c r="F41" s="58">
        <v>0</v>
      </c>
      <c r="G41" s="104">
        <f t="shared" ref="G41:G47" si="13">SUM(C41:F41)</f>
        <v>327805</v>
      </c>
      <c r="H41" s="36">
        <v>38537</v>
      </c>
      <c r="I41" s="36">
        <f t="shared" ref="I41:I48" si="14">N41-G41</f>
        <v>0</v>
      </c>
      <c r="J41" s="48">
        <v>326794</v>
      </c>
      <c r="K41" s="48">
        <v>0</v>
      </c>
      <c r="L41" s="106">
        <v>1011</v>
      </c>
      <c r="M41" s="58">
        <v>0</v>
      </c>
      <c r="N41" s="104">
        <f t="shared" ref="N41:N59" si="15">SUM(J41:M41)</f>
        <v>327805</v>
      </c>
      <c r="O41" s="114">
        <f t="shared" si="10"/>
        <v>11.756074495507999</v>
      </c>
      <c r="P41" s="19">
        <f t="shared" si="11"/>
        <v>100</v>
      </c>
    </row>
    <row r="42" spans="1:16" x14ac:dyDescent="0.25">
      <c r="A42" s="56" t="s">
        <v>33</v>
      </c>
      <c r="B42" s="57" t="s">
        <v>34</v>
      </c>
      <c r="C42" s="48">
        <v>0</v>
      </c>
      <c r="D42" s="48">
        <v>0</v>
      </c>
      <c r="E42" s="106">
        <v>100</v>
      </c>
      <c r="F42" s="58">
        <v>0</v>
      </c>
      <c r="G42" s="104">
        <f t="shared" si="13"/>
        <v>100</v>
      </c>
      <c r="H42" s="36">
        <v>351</v>
      </c>
      <c r="I42" s="36">
        <f t="shared" si="14"/>
        <v>0</v>
      </c>
      <c r="J42" s="48">
        <v>0</v>
      </c>
      <c r="K42" s="48">
        <v>0</v>
      </c>
      <c r="L42" s="106">
        <v>100</v>
      </c>
      <c r="M42" s="58">
        <v>0</v>
      </c>
      <c r="N42" s="104">
        <f t="shared" si="15"/>
        <v>100</v>
      </c>
      <c r="O42" s="114">
        <f t="shared" si="10"/>
        <v>351</v>
      </c>
      <c r="P42" s="19">
        <f t="shared" si="11"/>
        <v>100</v>
      </c>
    </row>
    <row r="43" spans="1:16" ht="22.5" x14ac:dyDescent="0.25">
      <c r="A43" s="26">
        <v>721215</v>
      </c>
      <c r="B43" s="47" t="s">
        <v>35</v>
      </c>
      <c r="C43" s="28">
        <v>241000</v>
      </c>
      <c r="D43" s="28">
        <v>0</v>
      </c>
      <c r="E43" s="48">
        <v>0</v>
      </c>
      <c r="F43" s="29">
        <v>0</v>
      </c>
      <c r="G43" s="122">
        <f t="shared" si="13"/>
        <v>241000</v>
      </c>
      <c r="H43" s="36">
        <v>65742</v>
      </c>
      <c r="I43" s="36">
        <f t="shared" si="14"/>
        <v>0</v>
      </c>
      <c r="J43" s="28">
        <v>241000</v>
      </c>
      <c r="K43" s="28">
        <v>0</v>
      </c>
      <c r="L43" s="48">
        <v>0</v>
      </c>
      <c r="M43" s="29">
        <v>0</v>
      </c>
      <c r="N43" s="122">
        <f t="shared" si="15"/>
        <v>241000</v>
      </c>
      <c r="O43" s="114">
        <f t="shared" si="10"/>
        <v>27.278838174273858</v>
      </c>
      <c r="P43" s="19">
        <f t="shared" si="11"/>
        <v>100</v>
      </c>
    </row>
    <row r="44" spans="1:16" ht="22.5" x14ac:dyDescent="0.25">
      <c r="A44" s="26">
        <v>721219</v>
      </c>
      <c r="B44" s="47" t="s">
        <v>36</v>
      </c>
      <c r="C44" s="28">
        <v>7934000</v>
      </c>
      <c r="D44" s="28">
        <v>0</v>
      </c>
      <c r="E44" s="28">
        <v>0</v>
      </c>
      <c r="F44" s="29">
        <v>0</v>
      </c>
      <c r="G44" s="122">
        <f t="shared" si="13"/>
        <v>7934000</v>
      </c>
      <c r="H44" s="36">
        <v>0</v>
      </c>
      <c r="I44" s="36">
        <f t="shared" si="14"/>
        <v>0</v>
      </c>
      <c r="J44" s="28">
        <v>7934000</v>
      </c>
      <c r="K44" s="28">
        <v>0</v>
      </c>
      <c r="L44" s="28">
        <v>0</v>
      </c>
      <c r="M44" s="29">
        <v>0</v>
      </c>
      <c r="N44" s="122">
        <f t="shared" si="15"/>
        <v>7934000</v>
      </c>
      <c r="O44" s="114">
        <f t="shared" si="10"/>
        <v>0</v>
      </c>
      <c r="P44" s="19">
        <f t="shared" si="11"/>
        <v>100</v>
      </c>
    </row>
    <row r="45" spans="1:16" x14ac:dyDescent="0.25">
      <c r="A45" s="56">
        <v>721227</v>
      </c>
      <c r="B45" s="57" t="s">
        <v>37</v>
      </c>
      <c r="C45" s="48">
        <v>46840</v>
      </c>
      <c r="D45" s="48">
        <v>0</v>
      </c>
      <c r="E45" s="28">
        <v>0</v>
      </c>
      <c r="F45" s="58">
        <v>0</v>
      </c>
      <c r="G45" s="104">
        <f t="shared" si="13"/>
        <v>46840</v>
      </c>
      <c r="H45" s="36">
        <v>21478</v>
      </c>
      <c r="I45" s="36">
        <f t="shared" si="14"/>
        <v>0</v>
      </c>
      <c r="J45" s="48">
        <v>46840</v>
      </c>
      <c r="K45" s="48">
        <v>0</v>
      </c>
      <c r="L45" s="28">
        <v>0</v>
      </c>
      <c r="M45" s="58">
        <v>0</v>
      </c>
      <c r="N45" s="104">
        <f t="shared" si="15"/>
        <v>46840</v>
      </c>
      <c r="O45" s="114">
        <f>H45/G45*100</f>
        <v>45.853970964987191</v>
      </c>
      <c r="P45" s="19">
        <f t="shared" si="11"/>
        <v>100</v>
      </c>
    </row>
    <row r="46" spans="1:16" x14ac:dyDescent="0.25">
      <c r="A46" s="56">
        <v>721231</v>
      </c>
      <c r="B46" s="57" t="s">
        <v>38</v>
      </c>
      <c r="C46" s="106">
        <v>3111914</v>
      </c>
      <c r="D46" s="48">
        <v>0</v>
      </c>
      <c r="E46" s="106">
        <v>5000000</v>
      </c>
      <c r="F46" s="58">
        <v>0</v>
      </c>
      <c r="G46" s="104">
        <f t="shared" si="13"/>
        <v>8111914</v>
      </c>
      <c r="H46" s="36">
        <v>933138</v>
      </c>
      <c r="I46" s="36">
        <f t="shared" si="14"/>
        <v>0</v>
      </c>
      <c r="J46" s="106">
        <v>3111914</v>
      </c>
      <c r="K46" s="48">
        <v>0</v>
      </c>
      <c r="L46" s="106">
        <v>5000000</v>
      </c>
      <c r="M46" s="58">
        <v>0</v>
      </c>
      <c r="N46" s="104">
        <f t="shared" si="15"/>
        <v>8111914</v>
      </c>
      <c r="O46" s="114">
        <f t="shared" si="10"/>
        <v>11.50330242652967</v>
      </c>
      <c r="P46" s="19">
        <f t="shared" si="11"/>
        <v>100</v>
      </c>
    </row>
    <row r="47" spans="1:16" x14ac:dyDescent="0.25">
      <c r="A47" s="56">
        <v>721232</v>
      </c>
      <c r="B47" s="57" t="s">
        <v>39</v>
      </c>
      <c r="C47" s="48">
        <v>21900</v>
      </c>
      <c r="D47" s="48">
        <v>0</v>
      </c>
      <c r="E47" s="28">
        <v>0</v>
      </c>
      <c r="F47" s="58">
        <v>0</v>
      </c>
      <c r="G47" s="104">
        <f t="shared" si="13"/>
        <v>21900</v>
      </c>
      <c r="H47" s="36">
        <v>1307</v>
      </c>
      <c r="I47" s="36">
        <f t="shared" si="14"/>
        <v>0</v>
      </c>
      <c r="J47" s="48">
        <v>21900</v>
      </c>
      <c r="K47" s="48">
        <v>0</v>
      </c>
      <c r="L47" s="28">
        <v>0</v>
      </c>
      <c r="M47" s="58">
        <v>0</v>
      </c>
      <c r="N47" s="104">
        <f t="shared" si="15"/>
        <v>21900</v>
      </c>
      <c r="O47" s="114">
        <f t="shared" si="10"/>
        <v>5.968036529680365</v>
      </c>
      <c r="P47" s="19">
        <f t="shared" si="11"/>
        <v>100</v>
      </c>
    </row>
    <row r="48" spans="1:16" ht="22.5" x14ac:dyDescent="0.25">
      <c r="A48" s="56">
        <v>721233</v>
      </c>
      <c r="B48" s="57" t="s">
        <v>127</v>
      </c>
      <c r="C48" s="48">
        <v>5300</v>
      </c>
      <c r="D48" s="48">
        <v>0</v>
      </c>
      <c r="E48" s="28">
        <v>0</v>
      </c>
      <c r="F48" s="58">
        <v>0</v>
      </c>
      <c r="G48" s="104">
        <f t="shared" ref="G48:G59" si="16">SUM(C48:F48)</f>
        <v>5300</v>
      </c>
      <c r="H48" s="36">
        <v>0</v>
      </c>
      <c r="I48" s="36">
        <f t="shared" si="14"/>
        <v>0</v>
      </c>
      <c r="J48" s="48">
        <v>5300</v>
      </c>
      <c r="K48" s="48">
        <v>0</v>
      </c>
      <c r="L48" s="28">
        <v>0</v>
      </c>
      <c r="M48" s="58">
        <v>0</v>
      </c>
      <c r="N48" s="104">
        <f>SUM(J48:M48)</f>
        <v>5300</v>
      </c>
      <c r="O48" s="114">
        <v>0</v>
      </c>
      <c r="P48" s="19">
        <v>0</v>
      </c>
    </row>
    <row r="49" spans="1:16" ht="22.5" x14ac:dyDescent="0.25">
      <c r="A49" s="49">
        <v>7213</v>
      </c>
      <c r="B49" s="50" t="s">
        <v>40</v>
      </c>
      <c r="C49" s="51">
        <f>SUM(C50:C53)</f>
        <v>411900</v>
      </c>
      <c r="D49" s="51">
        <f>SUM(D50:D53)</f>
        <v>0</v>
      </c>
      <c r="E49" s="51">
        <f>SUM(E50:E53)</f>
        <v>0</v>
      </c>
      <c r="F49" s="53">
        <f>SUM(F50:F53)</f>
        <v>0</v>
      </c>
      <c r="G49" s="55">
        <f t="shared" si="16"/>
        <v>411900</v>
      </c>
      <c r="H49" s="54">
        <f t="shared" ref="H49:M49" si="17">SUM(H50:H53)</f>
        <v>9656</v>
      </c>
      <c r="I49" s="54">
        <f t="shared" si="17"/>
        <v>0</v>
      </c>
      <c r="J49" s="51">
        <f t="shared" si="17"/>
        <v>411900</v>
      </c>
      <c r="K49" s="51">
        <f t="shared" si="17"/>
        <v>0</v>
      </c>
      <c r="L49" s="51">
        <f t="shared" si="17"/>
        <v>0</v>
      </c>
      <c r="M49" s="53">
        <f t="shared" si="17"/>
        <v>0</v>
      </c>
      <c r="N49" s="55">
        <f t="shared" si="15"/>
        <v>411900</v>
      </c>
      <c r="O49" s="114">
        <f t="shared" si="10"/>
        <v>2.3442583151250305</v>
      </c>
      <c r="P49" s="19">
        <f t="shared" si="11"/>
        <v>100</v>
      </c>
    </row>
    <row r="50" spans="1:16" x14ac:dyDescent="0.25">
      <c r="A50" s="56">
        <v>721311</v>
      </c>
      <c r="B50" s="57" t="s">
        <v>41</v>
      </c>
      <c r="C50" s="48">
        <v>1700</v>
      </c>
      <c r="D50" s="48">
        <v>0</v>
      </c>
      <c r="E50" s="48">
        <v>0</v>
      </c>
      <c r="F50" s="60">
        <v>0</v>
      </c>
      <c r="G50" s="104">
        <f t="shared" si="16"/>
        <v>1700</v>
      </c>
      <c r="H50" s="36">
        <v>7</v>
      </c>
      <c r="I50" s="36">
        <f>N50-G50</f>
        <v>0</v>
      </c>
      <c r="J50" s="48">
        <v>1700</v>
      </c>
      <c r="K50" s="48">
        <v>0</v>
      </c>
      <c r="L50" s="48">
        <v>0</v>
      </c>
      <c r="M50" s="60">
        <v>0</v>
      </c>
      <c r="N50" s="104">
        <f t="shared" si="15"/>
        <v>1700</v>
      </c>
      <c r="O50" s="114">
        <f t="shared" si="10"/>
        <v>0.41176470588235298</v>
      </c>
      <c r="P50" s="19">
        <f t="shared" si="11"/>
        <v>100</v>
      </c>
    </row>
    <row r="51" spans="1:16" x14ac:dyDescent="0.25">
      <c r="A51" s="56">
        <v>721312</v>
      </c>
      <c r="B51" s="57" t="s">
        <v>131</v>
      </c>
      <c r="C51" s="48">
        <v>200</v>
      </c>
      <c r="D51" s="48">
        <v>0</v>
      </c>
      <c r="E51" s="48">
        <v>0</v>
      </c>
      <c r="F51" s="60">
        <v>0</v>
      </c>
      <c r="G51" s="104">
        <f t="shared" si="16"/>
        <v>200</v>
      </c>
      <c r="H51" s="36">
        <v>129</v>
      </c>
      <c r="I51" s="36">
        <f>N51-G51</f>
        <v>0</v>
      </c>
      <c r="J51" s="48">
        <v>200</v>
      </c>
      <c r="K51" s="48">
        <v>0</v>
      </c>
      <c r="L51" s="48">
        <v>0</v>
      </c>
      <c r="M51" s="60">
        <v>0</v>
      </c>
      <c r="N51" s="104">
        <f>SUM(J51:M51)</f>
        <v>200</v>
      </c>
      <c r="O51" s="114">
        <v>0</v>
      </c>
      <c r="P51" s="19">
        <v>0</v>
      </c>
    </row>
    <row r="52" spans="1:16" ht="22.5" x14ac:dyDescent="0.25">
      <c r="A52" s="56">
        <v>721361</v>
      </c>
      <c r="B52" s="57" t="s">
        <v>42</v>
      </c>
      <c r="C52" s="48">
        <v>203000</v>
      </c>
      <c r="D52" s="48">
        <v>0</v>
      </c>
      <c r="E52" s="48">
        <v>0</v>
      </c>
      <c r="F52" s="60">
        <v>0</v>
      </c>
      <c r="G52" s="104">
        <f t="shared" si="16"/>
        <v>203000</v>
      </c>
      <c r="H52" s="36">
        <v>0</v>
      </c>
      <c r="I52" s="36">
        <f>N52-G52</f>
        <v>0</v>
      </c>
      <c r="J52" s="48">
        <v>203000</v>
      </c>
      <c r="K52" s="48">
        <v>0</v>
      </c>
      <c r="L52" s="48">
        <v>0</v>
      </c>
      <c r="M52" s="60">
        <v>0</v>
      </c>
      <c r="N52" s="104">
        <f t="shared" si="15"/>
        <v>203000</v>
      </c>
      <c r="O52" s="114">
        <f t="shared" si="10"/>
        <v>0</v>
      </c>
      <c r="P52" s="19">
        <f t="shared" si="11"/>
        <v>100</v>
      </c>
    </row>
    <row r="53" spans="1:16" ht="22.5" x14ac:dyDescent="0.25">
      <c r="A53" s="56">
        <v>721362</v>
      </c>
      <c r="B53" s="57" t="s">
        <v>43</v>
      </c>
      <c r="C53" s="48">
        <v>207000</v>
      </c>
      <c r="D53" s="48">
        <v>0</v>
      </c>
      <c r="E53" s="48">
        <v>0</v>
      </c>
      <c r="F53" s="60">
        <v>0</v>
      </c>
      <c r="G53" s="104">
        <f t="shared" si="16"/>
        <v>207000</v>
      </c>
      <c r="H53" s="36">
        <v>9520</v>
      </c>
      <c r="I53" s="36">
        <f>N53-G53</f>
        <v>0</v>
      </c>
      <c r="J53" s="48">
        <v>207000</v>
      </c>
      <c r="K53" s="48">
        <v>0</v>
      </c>
      <c r="L53" s="48">
        <v>0</v>
      </c>
      <c r="M53" s="60">
        <v>0</v>
      </c>
      <c r="N53" s="104">
        <f t="shared" si="15"/>
        <v>207000</v>
      </c>
      <c r="O53" s="114">
        <f t="shared" si="10"/>
        <v>4.5990338164251208</v>
      </c>
      <c r="P53" s="19">
        <f t="shared" si="11"/>
        <v>100</v>
      </c>
    </row>
    <row r="54" spans="1:16" x14ac:dyDescent="0.25">
      <c r="A54" s="49">
        <v>7215</v>
      </c>
      <c r="B54" s="50" t="s">
        <v>128</v>
      </c>
      <c r="C54" s="51">
        <f>SUM(C55)</f>
        <v>20</v>
      </c>
      <c r="D54" s="51">
        <f t="shared" ref="D54:F56" si="18">SUM(D55)</f>
        <v>0</v>
      </c>
      <c r="E54" s="51">
        <f t="shared" si="18"/>
        <v>0</v>
      </c>
      <c r="F54" s="51">
        <f t="shared" si="18"/>
        <v>0</v>
      </c>
      <c r="G54" s="123">
        <f t="shared" si="16"/>
        <v>20</v>
      </c>
      <c r="H54" s="54">
        <f>SUM(H55)</f>
        <v>12</v>
      </c>
      <c r="I54" s="54">
        <f>SUM(I55)</f>
        <v>0</v>
      </c>
      <c r="J54" s="51">
        <f>SUM(J55)</f>
        <v>20</v>
      </c>
      <c r="K54" s="51">
        <f t="shared" ref="K54:M56" si="19">SUM(K55)</f>
        <v>0</v>
      </c>
      <c r="L54" s="51">
        <f t="shared" si="19"/>
        <v>0</v>
      </c>
      <c r="M54" s="51">
        <f t="shared" si="19"/>
        <v>0</v>
      </c>
      <c r="N54" s="123">
        <f>SUM(J54:M54)</f>
        <v>20</v>
      </c>
      <c r="O54" s="114">
        <v>0</v>
      </c>
      <c r="P54" s="19">
        <v>0</v>
      </c>
    </row>
    <row r="55" spans="1:16" x14ac:dyDescent="0.25">
      <c r="A55" s="49">
        <v>721511</v>
      </c>
      <c r="B55" s="50" t="s">
        <v>128</v>
      </c>
      <c r="C55" s="51">
        <v>20</v>
      </c>
      <c r="D55" s="51">
        <v>0</v>
      </c>
      <c r="E55" s="51">
        <v>0</v>
      </c>
      <c r="F55" s="29">
        <v>0</v>
      </c>
      <c r="G55" s="123">
        <f t="shared" si="16"/>
        <v>20</v>
      </c>
      <c r="H55" s="36">
        <v>12</v>
      </c>
      <c r="I55" s="36">
        <f>N55-G55</f>
        <v>0</v>
      </c>
      <c r="J55" s="51">
        <v>20</v>
      </c>
      <c r="K55" s="51">
        <v>0</v>
      </c>
      <c r="L55" s="51">
        <v>0</v>
      </c>
      <c r="M55" s="29">
        <v>0</v>
      </c>
      <c r="N55" s="123">
        <f>SUM(J55:M55)</f>
        <v>20</v>
      </c>
      <c r="O55" s="114">
        <v>0</v>
      </c>
      <c r="P55" s="19">
        <v>0</v>
      </c>
    </row>
    <row r="56" spans="1:16" x14ac:dyDescent="0.25">
      <c r="A56" s="49">
        <v>7216</v>
      </c>
      <c r="B56" s="50" t="s">
        <v>44</v>
      </c>
      <c r="C56" s="51">
        <f>SUM(C57)</f>
        <v>0</v>
      </c>
      <c r="D56" s="51">
        <f t="shared" si="18"/>
        <v>0</v>
      </c>
      <c r="E56" s="51">
        <f t="shared" si="18"/>
        <v>0</v>
      </c>
      <c r="F56" s="51">
        <f t="shared" si="18"/>
        <v>0</v>
      </c>
      <c r="G56" s="123">
        <f t="shared" si="16"/>
        <v>0</v>
      </c>
      <c r="H56" s="54">
        <f>SUM(H57)</f>
        <v>0</v>
      </c>
      <c r="I56" s="54">
        <f>SUM(I57)</f>
        <v>0</v>
      </c>
      <c r="J56" s="51">
        <f>SUM(J57)</f>
        <v>0</v>
      </c>
      <c r="K56" s="51">
        <f t="shared" si="19"/>
        <v>0</v>
      </c>
      <c r="L56" s="51">
        <f t="shared" si="19"/>
        <v>0</v>
      </c>
      <c r="M56" s="51">
        <f t="shared" si="19"/>
        <v>0</v>
      </c>
      <c r="N56" s="123">
        <f t="shared" si="15"/>
        <v>0</v>
      </c>
      <c r="O56" s="114">
        <v>0</v>
      </c>
      <c r="P56" s="19">
        <v>0</v>
      </c>
    </row>
    <row r="57" spans="1:16" x14ac:dyDescent="0.25">
      <c r="A57" s="49">
        <v>721610</v>
      </c>
      <c r="B57" s="50" t="s">
        <v>44</v>
      </c>
      <c r="C57" s="51">
        <v>0</v>
      </c>
      <c r="D57" s="51">
        <v>0</v>
      </c>
      <c r="E57" s="51">
        <v>0</v>
      </c>
      <c r="F57" s="29">
        <v>0</v>
      </c>
      <c r="G57" s="123">
        <f t="shared" si="16"/>
        <v>0</v>
      </c>
      <c r="H57" s="36">
        <v>0</v>
      </c>
      <c r="I57" s="36">
        <f>N57-G57</f>
        <v>0</v>
      </c>
      <c r="J57" s="51">
        <v>0</v>
      </c>
      <c r="K57" s="51">
        <v>0</v>
      </c>
      <c r="L57" s="51">
        <v>0</v>
      </c>
      <c r="M57" s="29">
        <v>0</v>
      </c>
      <c r="N57" s="123">
        <f t="shared" si="15"/>
        <v>0</v>
      </c>
      <c r="O57" s="114">
        <v>0</v>
      </c>
      <c r="P57" s="19">
        <v>0</v>
      </c>
    </row>
    <row r="58" spans="1:16" ht="22.5" x14ac:dyDescent="0.25">
      <c r="A58" s="13">
        <v>7217</v>
      </c>
      <c r="B58" s="14" t="s">
        <v>45</v>
      </c>
      <c r="C58" s="15">
        <f>SUM(C59)</f>
        <v>0</v>
      </c>
      <c r="D58" s="15">
        <f>SUM(D59)</f>
        <v>0</v>
      </c>
      <c r="E58" s="15">
        <f>SUM(E59)</f>
        <v>14567953</v>
      </c>
      <c r="F58" s="100">
        <f>SUM(F59)</f>
        <v>0</v>
      </c>
      <c r="G58" s="111">
        <f t="shared" si="16"/>
        <v>14567953</v>
      </c>
      <c r="H58" s="101">
        <f>H59</f>
        <v>0</v>
      </c>
      <c r="I58" s="101">
        <f>SUM(I59)</f>
        <v>0</v>
      </c>
      <c r="J58" s="15">
        <f>SUM(J59)</f>
        <v>0</v>
      </c>
      <c r="K58" s="15">
        <f>SUM(K59)</f>
        <v>0</v>
      </c>
      <c r="L58" s="15">
        <f>SUM(L59)</f>
        <v>14567953</v>
      </c>
      <c r="M58" s="100">
        <f>SUM(M59)</f>
        <v>0</v>
      </c>
      <c r="N58" s="111">
        <f t="shared" si="15"/>
        <v>14567953</v>
      </c>
      <c r="O58" s="114">
        <f t="shared" si="10"/>
        <v>0</v>
      </c>
      <c r="P58" s="19">
        <f t="shared" si="11"/>
        <v>100</v>
      </c>
    </row>
    <row r="59" spans="1:16" ht="22.5" x14ac:dyDescent="0.25">
      <c r="A59" s="20">
        <v>721700</v>
      </c>
      <c r="B59" s="21" t="s">
        <v>45</v>
      </c>
      <c r="C59" s="22">
        <v>0</v>
      </c>
      <c r="D59" s="22">
        <v>0</v>
      </c>
      <c r="E59" s="22">
        <v>14567953</v>
      </c>
      <c r="F59" s="23">
        <v>0</v>
      </c>
      <c r="G59" s="120">
        <f t="shared" si="16"/>
        <v>14567953</v>
      </c>
      <c r="H59" s="61">
        <v>0</v>
      </c>
      <c r="I59" s="61">
        <f>N59-G59</f>
        <v>0</v>
      </c>
      <c r="J59" s="22">
        <v>0</v>
      </c>
      <c r="K59" s="22">
        <v>0</v>
      </c>
      <c r="L59" s="22">
        <v>14567953</v>
      </c>
      <c r="M59" s="23">
        <v>0</v>
      </c>
      <c r="N59" s="120">
        <f t="shared" si="15"/>
        <v>14567953</v>
      </c>
      <c r="O59" s="25">
        <f t="shared" si="10"/>
        <v>0</v>
      </c>
      <c r="P59" s="25">
        <f t="shared" si="11"/>
        <v>100</v>
      </c>
    </row>
    <row r="60" spans="1:16" x14ac:dyDescent="0.25">
      <c r="A60" s="1"/>
      <c r="B60" s="1"/>
      <c r="C60" s="127"/>
      <c r="D60" s="127"/>
      <c r="E60" s="127"/>
      <c r="F60" s="127"/>
      <c r="G60" s="121"/>
      <c r="H60" s="1"/>
      <c r="I60" s="1"/>
      <c r="J60" s="127"/>
      <c r="K60" s="127"/>
      <c r="L60" s="127"/>
      <c r="M60" s="127"/>
      <c r="N60" s="121"/>
      <c r="O60" s="1"/>
      <c r="P60" s="1"/>
    </row>
    <row r="61" spans="1:16" ht="22.5" x14ac:dyDescent="0.25">
      <c r="A61" s="6">
        <v>722</v>
      </c>
      <c r="B61" s="7" t="s">
        <v>46</v>
      </c>
      <c r="C61" s="8">
        <f>SUM(C62+C69+C71+C81+C108+C116)</f>
        <v>77574636</v>
      </c>
      <c r="D61" s="8">
        <f>SUM(D62+D69+D71+D81+D108+D116)</f>
        <v>468000</v>
      </c>
      <c r="E61" s="8">
        <f>SUM(E62+E69+E71+E81+E108+E116)</f>
        <v>41526300</v>
      </c>
      <c r="F61" s="8">
        <f>SUM(F62+F69+F71+F81+F108+F116)</f>
        <v>0</v>
      </c>
      <c r="G61" s="33">
        <f>SUM(C61:F61)</f>
        <v>119568936</v>
      </c>
      <c r="H61" s="62">
        <f>H62+H69+H71+H81+H108+H116</f>
        <v>23224361</v>
      </c>
      <c r="I61" s="62">
        <f>SUM(I62+I69+I71+I81+I108+I116)</f>
        <v>153558799</v>
      </c>
      <c r="J61" s="8">
        <f>SUM(J62+J69+J71+J81+J108+J116)</f>
        <v>227713435</v>
      </c>
      <c r="K61" s="8">
        <f>SUM(K62+K69+K71+K81+K108+K116)</f>
        <v>468000</v>
      </c>
      <c r="L61" s="8">
        <f>SUM(L62+L69+L71+L81+L108+L116)</f>
        <v>44946300</v>
      </c>
      <c r="M61" s="8">
        <f>SUM(M62+M69+M71+M81+M108+M116)</f>
        <v>0</v>
      </c>
      <c r="N61" s="33">
        <f>SUM(J61:M61)</f>
        <v>273127735</v>
      </c>
      <c r="O61" s="113">
        <f>H61/G61*100</f>
        <v>19.423406929037153</v>
      </c>
      <c r="P61" s="12">
        <f>N61/G61*100</f>
        <v>228.42700130742989</v>
      </c>
    </row>
    <row r="62" spans="1:16" x14ac:dyDescent="0.25">
      <c r="A62" s="13">
        <v>7221</v>
      </c>
      <c r="B62" s="14" t="s">
        <v>47</v>
      </c>
      <c r="C62" s="18">
        <f t="shared" ref="C62:N62" si="20">SUM(C63:C68)</f>
        <v>1622091</v>
      </c>
      <c r="D62" s="18">
        <f t="shared" si="20"/>
        <v>0</v>
      </c>
      <c r="E62" s="18">
        <f t="shared" si="20"/>
        <v>25465100</v>
      </c>
      <c r="F62" s="18">
        <f t="shared" si="20"/>
        <v>0</v>
      </c>
      <c r="G62" s="18">
        <f t="shared" si="20"/>
        <v>27087191</v>
      </c>
      <c r="H62" s="18">
        <f t="shared" si="20"/>
        <v>4473417</v>
      </c>
      <c r="I62" s="18">
        <f t="shared" si="20"/>
        <v>2000000</v>
      </c>
      <c r="J62" s="18">
        <f t="shared" si="20"/>
        <v>1622091</v>
      </c>
      <c r="K62" s="18">
        <f t="shared" si="20"/>
        <v>0</v>
      </c>
      <c r="L62" s="18">
        <f t="shared" si="20"/>
        <v>27465100</v>
      </c>
      <c r="M62" s="18">
        <f t="shared" si="20"/>
        <v>0</v>
      </c>
      <c r="N62" s="18">
        <f t="shared" si="20"/>
        <v>29087191</v>
      </c>
      <c r="O62" s="114">
        <f>H62/G62*100</f>
        <v>16.514879671354628</v>
      </c>
      <c r="P62" s="19">
        <f>N62/G62*100</f>
        <v>107.38356369252169</v>
      </c>
    </row>
    <row r="63" spans="1:16" ht="15" customHeight="1" x14ac:dyDescent="0.25">
      <c r="A63" s="56">
        <v>722111</v>
      </c>
      <c r="B63" s="63" t="s">
        <v>48</v>
      </c>
      <c r="C63" s="106">
        <v>1153</v>
      </c>
      <c r="D63" s="48"/>
      <c r="E63" s="48"/>
      <c r="F63" s="58"/>
      <c r="G63" s="104">
        <f>SUM(C63:F63)</f>
        <v>1153</v>
      </c>
      <c r="H63" s="36">
        <v>220</v>
      </c>
      <c r="I63" s="36">
        <f t="shared" ref="I63:I68" si="21">N63-G63</f>
        <v>0</v>
      </c>
      <c r="J63" s="106">
        <v>1153</v>
      </c>
      <c r="K63" s="48"/>
      <c r="L63" s="48"/>
      <c r="M63" s="58"/>
      <c r="N63" s="104">
        <f>SUM(J63:M63)</f>
        <v>1153</v>
      </c>
      <c r="O63" s="114">
        <f t="shared" ref="O63:O116" si="22">H63/G63*100</f>
        <v>19.080659150043367</v>
      </c>
      <c r="P63" s="19">
        <f t="shared" ref="P63:P118" si="23">N63/G63*100</f>
        <v>100</v>
      </c>
    </row>
    <row r="64" spans="1:16" ht="22.5" x14ac:dyDescent="0.25">
      <c r="A64" s="26">
        <v>722112</v>
      </c>
      <c r="B64" s="47" t="s">
        <v>49</v>
      </c>
      <c r="C64" s="106">
        <v>1618438</v>
      </c>
      <c r="D64" s="28">
        <v>0</v>
      </c>
      <c r="E64" s="28">
        <v>0</v>
      </c>
      <c r="F64" s="29">
        <v>0</v>
      </c>
      <c r="G64" s="104">
        <f>SUM(C64:F64)</f>
        <v>1618438</v>
      </c>
      <c r="H64" s="36">
        <v>365392</v>
      </c>
      <c r="I64" s="36">
        <f t="shared" si="21"/>
        <v>0</v>
      </c>
      <c r="J64" s="106">
        <v>1618438</v>
      </c>
      <c r="K64" s="28">
        <v>0</v>
      </c>
      <c r="L64" s="28">
        <v>0</v>
      </c>
      <c r="M64" s="29">
        <v>0</v>
      </c>
      <c r="N64" s="104">
        <f>SUM(J64:M64)</f>
        <v>1618438</v>
      </c>
      <c r="O64" s="114">
        <f t="shared" si="22"/>
        <v>22.576830252379146</v>
      </c>
      <c r="P64" s="19">
        <f t="shared" si="23"/>
        <v>100</v>
      </c>
    </row>
    <row r="65" spans="1:16" ht="22.5" x14ac:dyDescent="0.25">
      <c r="A65" s="56">
        <v>722113</v>
      </c>
      <c r="B65" s="57" t="s">
        <v>50</v>
      </c>
      <c r="C65" s="48">
        <v>0</v>
      </c>
      <c r="D65" s="48">
        <v>0</v>
      </c>
      <c r="E65" s="106">
        <v>12465100</v>
      </c>
      <c r="F65" s="58">
        <v>0</v>
      </c>
      <c r="G65" s="104">
        <f t="shared" ref="G65:G70" si="24">SUM(C65:F65)</f>
        <v>12465100</v>
      </c>
      <c r="H65" s="36">
        <v>1231100</v>
      </c>
      <c r="I65" s="36">
        <f t="shared" si="21"/>
        <v>2000000</v>
      </c>
      <c r="J65" s="48">
        <v>0</v>
      </c>
      <c r="K65" s="48">
        <v>0</v>
      </c>
      <c r="L65" s="106">
        <v>14465100</v>
      </c>
      <c r="M65" s="58">
        <v>0</v>
      </c>
      <c r="N65" s="104">
        <f t="shared" ref="N65:N70" si="25">SUM(J65:M65)</f>
        <v>14465100</v>
      </c>
      <c r="O65" s="114">
        <f t="shared" si="22"/>
        <v>9.8763748385492285</v>
      </c>
      <c r="P65" s="19">
        <f t="shared" si="23"/>
        <v>116.04479707342901</v>
      </c>
    </row>
    <row r="66" spans="1:16" ht="22.5" x14ac:dyDescent="0.25">
      <c r="A66" s="56">
        <v>722113</v>
      </c>
      <c r="B66" s="57" t="s">
        <v>132</v>
      </c>
      <c r="C66" s="48">
        <v>2500</v>
      </c>
      <c r="D66" s="48">
        <v>0</v>
      </c>
      <c r="E66" s="106">
        <v>0</v>
      </c>
      <c r="F66" s="58">
        <v>0</v>
      </c>
      <c r="G66" s="104">
        <f t="shared" si="24"/>
        <v>2500</v>
      </c>
      <c r="H66" s="36">
        <v>0</v>
      </c>
      <c r="I66" s="36">
        <f t="shared" si="21"/>
        <v>0</v>
      </c>
      <c r="J66" s="48">
        <v>2500</v>
      </c>
      <c r="K66" s="48">
        <v>0</v>
      </c>
      <c r="L66" s="106">
        <v>0</v>
      </c>
      <c r="M66" s="58">
        <v>0</v>
      </c>
      <c r="N66" s="104">
        <f>SUM(J66:M66)</f>
        <v>2500</v>
      </c>
      <c r="O66" s="114">
        <v>0</v>
      </c>
      <c r="P66" s="19">
        <v>0</v>
      </c>
    </row>
    <row r="67" spans="1:16" ht="22.5" x14ac:dyDescent="0.25">
      <c r="A67" s="56">
        <v>722115</v>
      </c>
      <c r="B67" s="57" t="s">
        <v>51</v>
      </c>
      <c r="C67" s="48">
        <v>0</v>
      </c>
      <c r="D67" s="48">
        <v>0</v>
      </c>
      <c r="E67" s="106">
        <v>2000000</v>
      </c>
      <c r="F67" s="58">
        <v>0</v>
      </c>
      <c r="G67" s="104">
        <f t="shared" si="24"/>
        <v>2000000</v>
      </c>
      <c r="H67" s="36">
        <v>749373</v>
      </c>
      <c r="I67" s="36">
        <f t="shared" si="21"/>
        <v>0</v>
      </c>
      <c r="J67" s="48">
        <v>0</v>
      </c>
      <c r="K67" s="48">
        <v>0</v>
      </c>
      <c r="L67" s="106">
        <v>2000000</v>
      </c>
      <c r="M67" s="58">
        <v>0</v>
      </c>
      <c r="N67" s="104">
        <f t="shared" si="25"/>
        <v>2000000</v>
      </c>
      <c r="O67" s="114">
        <f t="shared" si="22"/>
        <v>37.468649999999997</v>
      </c>
      <c r="P67" s="19">
        <f t="shared" si="23"/>
        <v>100</v>
      </c>
    </row>
    <row r="68" spans="1:16" x14ac:dyDescent="0.25">
      <c r="A68" s="56">
        <v>722116</v>
      </c>
      <c r="B68" s="57" t="s">
        <v>52</v>
      </c>
      <c r="C68" s="48">
        <v>0</v>
      </c>
      <c r="D68" s="48">
        <v>0</v>
      </c>
      <c r="E68" s="106">
        <v>11000000</v>
      </c>
      <c r="F68" s="58">
        <v>0</v>
      </c>
      <c r="G68" s="104">
        <f t="shared" si="24"/>
        <v>11000000</v>
      </c>
      <c r="H68" s="36">
        <v>2127332</v>
      </c>
      <c r="I68" s="36">
        <f t="shared" si="21"/>
        <v>0</v>
      </c>
      <c r="J68" s="48">
        <v>0</v>
      </c>
      <c r="K68" s="48">
        <v>0</v>
      </c>
      <c r="L68" s="106">
        <v>11000000</v>
      </c>
      <c r="M68" s="58">
        <v>0</v>
      </c>
      <c r="N68" s="104">
        <f t="shared" si="25"/>
        <v>11000000</v>
      </c>
      <c r="O68" s="114">
        <f t="shared" si="22"/>
        <v>19.33938181818182</v>
      </c>
      <c r="P68" s="19">
        <f t="shared" si="23"/>
        <v>100</v>
      </c>
    </row>
    <row r="69" spans="1:16" x14ac:dyDescent="0.25">
      <c r="A69" s="49">
        <v>7222</v>
      </c>
      <c r="B69" s="50" t="s">
        <v>53</v>
      </c>
      <c r="C69" s="51">
        <f>SUM(C70)</f>
        <v>28947</v>
      </c>
      <c r="D69" s="51">
        <f>SUM(D70)</f>
        <v>0</v>
      </c>
      <c r="E69" s="51">
        <f>SUM(E70)</f>
        <v>0</v>
      </c>
      <c r="F69" s="51">
        <f>SUM(F70)</f>
        <v>0</v>
      </c>
      <c r="G69" s="123">
        <f t="shared" si="24"/>
        <v>28947</v>
      </c>
      <c r="H69" s="54">
        <f>H70</f>
        <v>5038</v>
      </c>
      <c r="I69" s="54">
        <f>SUM(I70)</f>
        <v>4573</v>
      </c>
      <c r="J69" s="51">
        <f>SUM(J70)</f>
        <v>33520</v>
      </c>
      <c r="K69" s="51">
        <f>SUM(K70)</f>
        <v>0</v>
      </c>
      <c r="L69" s="51">
        <f>SUM(L70)</f>
        <v>0</v>
      </c>
      <c r="M69" s="51">
        <f>SUM(M70)</f>
        <v>0</v>
      </c>
      <c r="N69" s="123">
        <f t="shared" si="25"/>
        <v>33520</v>
      </c>
      <c r="O69" s="114">
        <f t="shared" si="22"/>
        <v>17.404221508273743</v>
      </c>
      <c r="P69" s="19">
        <f t="shared" si="23"/>
        <v>115.79783742702179</v>
      </c>
    </row>
    <row r="70" spans="1:16" x14ac:dyDescent="0.25">
      <c r="A70" s="49">
        <v>722200</v>
      </c>
      <c r="B70" s="50" t="s">
        <v>53</v>
      </c>
      <c r="C70" s="51">
        <v>28947</v>
      </c>
      <c r="D70" s="51">
        <v>0</v>
      </c>
      <c r="E70" s="51">
        <v>0</v>
      </c>
      <c r="F70" s="29">
        <v>0</v>
      </c>
      <c r="G70" s="123">
        <f t="shared" si="24"/>
        <v>28947</v>
      </c>
      <c r="H70" s="36">
        <v>5038</v>
      </c>
      <c r="I70" s="36">
        <f>N70-G70</f>
        <v>4573</v>
      </c>
      <c r="J70" s="51">
        <v>33520</v>
      </c>
      <c r="K70" s="51">
        <v>0</v>
      </c>
      <c r="L70" s="51">
        <v>0</v>
      </c>
      <c r="M70" s="29">
        <v>0</v>
      </c>
      <c r="N70" s="123">
        <f t="shared" si="25"/>
        <v>33520</v>
      </c>
      <c r="O70" s="114">
        <f t="shared" si="22"/>
        <v>17.404221508273743</v>
      </c>
      <c r="P70" s="19">
        <f t="shared" si="23"/>
        <v>115.79783742702179</v>
      </c>
    </row>
    <row r="71" spans="1:16" x14ac:dyDescent="0.25">
      <c r="A71" s="49">
        <v>7224</v>
      </c>
      <c r="B71" s="50" t="s">
        <v>54</v>
      </c>
      <c r="C71" s="54">
        <f t="shared" ref="C71:N71" si="26">SUM(C72:C80)</f>
        <v>16828273</v>
      </c>
      <c r="D71" s="54">
        <f t="shared" si="26"/>
        <v>0</v>
      </c>
      <c r="E71" s="54">
        <f t="shared" si="26"/>
        <v>1000000</v>
      </c>
      <c r="F71" s="54">
        <f t="shared" si="26"/>
        <v>0</v>
      </c>
      <c r="G71" s="54">
        <f t="shared" si="26"/>
        <v>17828273</v>
      </c>
      <c r="H71" s="54">
        <f t="shared" si="26"/>
        <v>3080315</v>
      </c>
      <c r="I71" s="54">
        <f t="shared" si="26"/>
        <v>-1693863</v>
      </c>
      <c r="J71" s="54">
        <f t="shared" si="26"/>
        <v>15133410</v>
      </c>
      <c r="K71" s="54">
        <f t="shared" si="26"/>
        <v>0</v>
      </c>
      <c r="L71" s="54">
        <f t="shared" si="26"/>
        <v>1001000</v>
      </c>
      <c r="M71" s="54">
        <f t="shared" si="26"/>
        <v>0</v>
      </c>
      <c r="N71" s="54">
        <f t="shared" si="26"/>
        <v>16134410</v>
      </c>
      <c r="O71" s="114">
        <f t="shared" si="22"/>
        <v>17.27769706016954</v>
      </c>
      <c r="P71" s="19">
        <f t="shared" si="23"/>
        <v>90.499006830330671</v>
      </c>
    </row>
    <row r="72" spans="1:16" ht="33.75" x14ac:dyDescent="0.25">
      <c r="A72" s="26">
        <v>722411</v>
      </c>
      <c r="B72" s="47" t="s">
        <v>55</v>
      </c>
      <c r="C72" s="28">
        <v>3199900</v>
      </c>
      <c r="D72" s="28">
        <v>0</v>
      </c>
      <c r="E72" s="28">
        <v>0</v>
      </c>
      <c r="F72" s="29">
        <v>0</v>
      </c>
      <c r="G72" s="122">
        <f t="shared" ref="G72:G78" si="27">SUM(C72:F72)</f>
        <v>3199900</v>
      </c>
      <c r="H72" s="36">
        <v>544672</v>
      </c>
      <c r="I72" s="36">
        <f>N72-G72</f>
        <v>0</v>
      </c>
      <c r="J72" s="28">
        <v>3199900</v>
      </c>
      <c r="K72" s="28">
        <v>0</v>
      </c>
      <c r="L72" s="28">
        <v>0</v>
      </c>
      <c r="M72" s="29">
        <v>0</v>
      </c>
      <c r="N72" s="122">
        <f t="shared" ref="N72:N78" si="28">SUM(J72:M72)</f>
        <v>3199900</v>
      </c>
      <c r="O72" s="114">
        <f t="shared" si="22"/>
        <v>17.02153192287259</v>
      </c>
      <c r="P72" s="19">
        <f t="shared" si="23"/>
        <v>100</v>
      </c>
    </row>
    <row r="73" spans="1:16" ht="33.75" x14ac:dyDescent="0.25">
      <c r="A73" s="26">
        <v>722412</v>
      </c>
      <c r="B73" s="47" t="s">
        <v>56</v>
      </c>
      <c r="C73" s="28">
        <v>1513300</v>
      </c>
      <c r="D73" s="28">
        <v>0</v>
      </c>
      <c r="E73" s="28">
        <v>0</v>
      </c>
      <c r="F73" s="29">
        <v>0</v>
      </c>
      <c r="G73" s="122">
        <f t="shared" si="27"/>
        <v>1513300</v>
      </c>
      <c r="H73" s="36">
        <v>331814</v>
      </c>
      <c r="I73" s="36">
        <f>N73-G73</f>
        <v>0</v>
      </c>
      <c r="J73" s="28">
        <v>1513300</v>
      </c>
      <c r="K73" s="28">
        <v>0</v>
      </c>
      <c r="L73" s="28">
        <v>0</v>
      </c>
      <c r="M73" s="29">
        <v>0</v>
      </c>
      <c r="N73" s="122">
        <f t="shared" si="28"/>
        <v>1513300</v>
      </c>
      <c r="O73" s="114">
        <f t="shared" si="22"/>
        <v>21.926518205246811</v>
      </c>
      <c r="P73" s="19">
        <f t="shared" si="23"/>
        <v>100</v>
      </c>
    </row>
    <row r="74" spans="1:16" ht="22.5" x14ac:dyDescent="0.25">
      <c r="A74" s="26">
        <v>722414</v>
      </c>
      <c r="B74" s="47" t="s">
        <v>57</v>
      </c>
      <c r="C74" s="28">
        <v>250</v>
      </c>
      <c r="D74" s="28">
        <v>0</v>
      </c>
      <c r="E74" s="28">
        <v>0</v>
      </c>
      <c r="F74" s="64">
        <v>0</v>
      </c>
      <c r="G74" s="122">
        <f t="shared" si="27"/>
        <v>250</v>
      </c>
      <c r="H74" s="36">
        <v>0</v>
      </c>
      <c r="I74" s="36">
        <f t="shared" ref="I74:I80" si="29">N74-G74</f>
        <v>0</v>
      </c>
      <c r="J74" s="28">
        <v>250</v>
      </c>
      <c r="K74" s="28">
        <v>0</v>
      </c>
      <c r="L74" s="28">
        <v>0</v>
      </c>
      <c r="M74" s="64">
        <v>0</v>
      </c>
      <c r="N74" s="122">
        <f t="shared" si="28"/>
        <v>250</v>
      </c>
      <c r="O74" s="114">
        <f t="shared" si="22"/>
        <v>0</v>
      </c>
      <c r="P74" s="19">
        <f t="shared" si="23"/>
        <v>100</v>
      </c>
    </row>
    <row r="75" spans="1:16" ht="22.5" x14ac:dyDescent="0.25">
      <c r="A75" s="26">
        <v>722415</v>
      </c>
      <c r="B75" s="47" t="s">
        <v>58</v>
      </c>
      <c r="C75" s="28">
        <v>113400</v>
      </c>
      <c r="D75" s="28">
        <v>0</v>
      </c>
      <c r="E75" s="28">
        <v>0</v>
      </c>
      <c r="F75" s="64">
        <v>0</v>
      </c>
      <c r="G75" s="122">
        <f t="shared" si="27"/>
        <v>113400</v>
      </c>
      <c r="H75" s="36">
        <v>34817</v>
      </c>
      <c r="I75" s="36">
        <f t="shared" si="29"/>
        <v>0</v>
      </c>
      <c r="J75" s="28">
        <v>113400</v>
      </c>
      <c r="K75" s="28">
        <v>0</v>
      </c>
      <c r="L75" s="28">
        <v>0</v>
      </c>
      <c r="M75" s="64">
        <v>0</v>
      </c>
      <c r="N75" s="122">
        <f t="shared" si="28"/>
        <v>113400</v>
      </c>
      <c r="O75" s="114">
        <f t="shared" si="22"/>
        <v>30.702821869488535</v>
      </c>
      <c r="P75" s="19">
        <f t="shared" si="23"/>
        <v>100</v>
      </c>
    </row>
    <row r="76" spans="1:16" ht="22.5" x14ac:dyDescent="0.25">
      <c r="A76" s="26">
        <v>722416</v>
      </c>
      <c r="B76" s="47" t="s">
        <v>59</v>
      </c>
      <c r="C76" s="28">
        <v>483000</v>
      </c>
      <c r="D76" s="28">
        <v>0</v>
      </c>
      <c r="E76" s="28">
        <v>0</v>
      </c>
      <c r="F76" s="64">
        <v>0</v>
      </c>
      <c r="G76" s="122">
        <f t="shared" si="27"/>
        <v>483000</v>
      </c>
      <c r="H76" s="36">
        <v>109307</v>
      </c>
      <c r="I76" s="36">
        <f t="shared" si="29"/>
        <v>0</v>
      </c>
      <c r="J76" s="28">
        <v>483000</v>
      </c>
      <c r="K76" s="28">
        <v>0</v>
      </c>
      <c r="L76" s="28">
        <v>0</v>
      </c>
      <c r="M76" s="64">
        <v>0</v>
      </c>
      <c r="N76" s="122">
        <f t="shared" si="28"/>
        <v>483000</v>
      </c>
      <c r="O76" s="114">
        <f t="shared" si="22"/>
        <v>22.630848861283646</v>
      </c>
      <c r="P76" s="19">
        <f t="shared" si="23"/>
        <v>100</v>
      </c>
    </row>
    <row r="77" spans="1:16" ht="22.5" x14ac:dyDescent="0.25">
      <c r="A77" s="26">
        <v>722418</v>
      </c>
      <c r="B77" s="47" t="s">
        <v>60</v>
      </c>
      <c r="C77" s="28">
        <v>40</v>
      </c>
      <c r="D77" s="28">
        <v>0</v>
      </c>
      <c r="E77" s="28">
        <v>0</v>
      </c>
      <c r="F77" s="64">
        <v>0</v>
      </c>
      <c r="G77" s="122">
        <f t="shared" si="27"/>
        <v>40</v>
      </c>
      <c r="H77" s="36">
        <v>15</v>
      </c>
      <c r="I77" s="36"/>
      <c r="J77" s="28">
        <v>40</v>
      </c>
      <c r="K77" s="28">
        <v>0</v>
      </c>
      <c r="L77" s="28">
        <v>0</v>
      </c>
      <c r="M77" s="64">
        <v>0</v>
      </c>
      <c r="N77" s="122">
        <f t="shared" si="28"/>
        <v>40</v>
      </c>
      <c r="O77" s="114">
        <f t="shared" si="22"/>
        <v>37.5</v>
      </c>
      <c r="P77" s="19">
        <f t="shared" si="23"/>
        <v>100</v>
      </c>
    </row>
    <row r="78" spans="1:16" ht="22.5" x14ac:dyDescent="0.25">
      <c r="A78" s="26">
        <v>722419</v>
      </c>
      <c r="B78" s="47" t="s">
        <v>61</v>
      </c>
      <c r="C78" s="28">
        <v>3600</v>
      </c>
      <c r="D78" s="28">
        <v>0</v>
      </c>
      <c r="E78" s="28">
        <v>0</v>
      </c>
      <c r="F78" s="64">
        <v>0</v>
      </c>
      <c r="G78" s="122">
        <f t="shared" si="27"/>
        <v>3600</v>
      </c>
      <c r="H78" s="36">
        <v>668</v>
      </c>
      <c r="I78" s="36">
        <f t="shared" si="29"/>
        <v>0</v>
      </c>
      <c r="J78" s="28">
        <v>3600</v>
      </c>
      <c r="K78" s="28">
        <v>0</v>
      </c>
      <c r="L78" s="28">
        <v>0</v>
      </c>
      <c r="M78" s="64">
        <v>0</v>
      </c>
      <c r="N78" s="122">
        <f t="shared" si="28"/>
        <v>3600</v>
      </c>
      <c r="O78" s="114">
        <f t="shared" si="22"/>
        <v>18.555555555555557</v>
      </c>
      <c r="P78" s="19">
        <f t="shared" si="23"/>
        <v>100</v>
      </c>
    </row>
    <row r="79" spans="1:16" x14ac:dyDescent="0.25">
      <c r="A79" s="56">
        <v>722451</v>
      </c>
      <c r="B79" s="57" t="s">
        <v>62</v>
      </c>
      <c r="C79" s="106">
        <v>356639</v>
      </c>
      <c r="D79" s="59">
        <v>0</v>
      </c>
      <c r="E79" s="106">
        <v>1000000</v>
      </c>
      <c r="F79" s="59">
        <v>0</v>
      </c>
      <c r="G79" s="36">
        <f>SUM(C79:F79)</f>
        <v>1356639</v>
      </c>
      <c r="H79" s="36">
        <v>108780</v>
      </c>
      <c r="I79" s="36">
        <f t="shared" si="29"/>
        <v>-26523</v>
      </c>
      <c r="J79" s="106">
        <v>329116</v>
      </c>
      <c r="K79" s="59">
        <v>0</v>
      </c>
      <c r="L79" s="106">
        <v>1001000</v>
      </c>
      <c r="M79" s="59">
        <v>0</v>
      </c>
      <c r="N79" s="36">
        <f>SUM(J79:M79)</f>
        <v>1330116</v>
      </c>
      <c r="O79" s="114">
        <f t="shared" si="22"/>
        <v>8.018345337263634</v>
      </c>
      <c r="P79" s="19">
        <f t="shared" si="23"/>
        <v>98.044947845373756</v>
      </c>
    </row>
    <row r="80" spans="1:16" ht="22.5" x14ac:dyDescent="0.25">
      <c r="A80" s="56">
        <v>722481</v>
      </c>
      <c r="B80" s="57" t="s">
        <v>63</v>
      </c>
      <c r="C80" s="106">
        <v>11158144</v>
      </c>
      <c r="D80" s="59"/>
      <c r="E80" s="48"/>
      <c r="F80" s="59"/>
      <c r="G80" s="36">
        <f>SUM(C80:F80)</f>
        <v>11158144</v>
      </c>
      <c r="H80" s="36">
        <v>1950242</v>
      </c>
      <c r="I80" s="36">
        <f t="shared" si="29"/>
        <v>-1667340</v>
      </c>
      <c r="J80" s="106">
        <v>9490804</v>
      </c>
      <c r="K80" s="59"/>
      <c r="L80" s="48"/>
      <c r="M80" s="59"/>
      <c r="N80" s="36">
        <f>SUM(J80:M80)</f>
        <v>9490804</v>
      </c>
      <c r="O80" s="114">
        <f t="shared" si="22"/>
        <v>17.478193506016769</v>
      </c>
      <c r="P80" s="19">
        <f t="shared" si="23"/>
        <v>85.0571923072511</v>
      </c>
    </row>
    <row r="81" spans="1:16" x14ac:dyDescent="0.25">
      <c r="A81" s="49">
        <v>7225</v>
      </c>
      <c r="B81" s="50" t="s">
        <v>64</v>
      </c>
      <c r="C81" s="51">
        <f>SUM(C82:C107)</f>
        <v>22976089</v>
      </c>
      <c r="D81" s="51">
        <f>SUM(D82:D107)</f>
        <v>0</v>
      </c>
      <c r="E81" s="51">
        <f>SUM(E82:E107)</f>
        <v>13241100</v>
      </c>
      <c r="F81" s="53">
        <f>SUM(F82:F107)</f>
        <v>0</v>
      </c>
      <c r="G81" s="55">
        <f>SUM(C81:F81)</f>
        <v>36217189</v>
      </c>
      <c r="H81" s="54">
        <f t="shared" ref="H81:M81" si="30">SUM(H82:H107)</f>
        <v>6631998</v>
      </c>
      <c r="I81" s="54">
        <f t="shared" si="30"/>
        <v>993817</v>
      </c>
      <c r="J81" s="51">
        <f t="shared" si="30"/>
        <v>23050906</v>
      </c>
      <c r="K81" s="51">
        <f t="shared" si="30"/>
        <v>0</v>
      </c>
      <c r="L81" s="51">
        <f>SUM(L82:L107)</f>
        <v>14160100</v>
      </c>
      <c r="M81" s="53">
        <f t="shared" si="30"/>
        <v>0</v>
      </c>
      <c r="N81" s="55">
        <f>SUM(J81:M81)</f>
        <v>37211006</v>
      </c>
      <c r="O81" s="114">
        <f t="shared" si="22"/>
        <v>18.311741422008208</v>
      </c>
      <c r="P81" s="19">
        <f t="shared" si="23"/>
        <v>102.74404786080996</v>
      </c>
    </row>
    <row r="82" spans="1:16" ht="33.75" x14ac:dyDescent="0.25">
      <c r="A82" s="26">
        <v>722511</v>
      </c>
      <c r="B82" s="47" t="s">
        <v>65</v>
      </c>
      <c r="C82" s="28">
        <v>2200</v>
      </c>
      <c r="D82" s="28">
        <v>0</v>
      </c>
      <c r="E82" s="28">
        <v>0</v>
      </c>
      <c r="F82" s="29">
        <v>0</v>
      </c>
      <c r="G82" s="122">
        <f t="shared" ref="G82:G91" si="31">SUM(C82:F82)</f>
        <v>2200</v>
      </c>
      <c r="H82" s="36">
        <v>149</v>
      </c>
      <c r="I82" s="36">
        <f>N82-G82</f>
        <v>0</v>
      </c>
      <c r="J82" s="28">
        <v>2200</v>
      </c>
      <c r="K82" s="28">
        <v>0</v>
      </c>
      <c r="L82" s="28">
        <v>0</v>
      </c>
      <c r="M82" s="29">
        <v>0</v>
      </c>
      <c r="N82" s="122">
        <f t="shared" ref="N82:N91" si="32">SUM(J82:M82)</f>
        <v>2200</v>
      </c>
      <c r="O82" s="114">
        <f t="shared" si="22"/>
        <v>6.7727272727272734</v>
      </c>
      <c r="P82" s="19">
        <f t="shared" si="23"/>
        <v>100</v>
      </c>
    </row>
    <row r="83" spans="1:16" ht="22.5" x14ac:dyDescent="0.25">
      <c r="A83" s="56">
        <v>722512</v>
      </c>
      <c r="B83" s="57" t="s">
        <v>66</v>
      </c>
      <c r="C83" s="48">
        <v>194700</v>
      </c>
      <c r="D83" s="48">
        <v>0</v>
      </c>
      <c r="E83" s="48">
        <v>0</v>
      </c>
      <c r="F83" s="58">
        <v>0</v>
      </c>
      <c r="G83" s="104">
        <f t="shared" si="31"/>
        <v>194700</v>
      </c>
      <c r="H83" s="36">
        <v>44747</v>
      </c>
      <c r="I83" s="36">
        <f>N83-G83</f>
        <v>0</v>
      </c>
      <c r="J83" s="48">
        <v>194700</v>
      </c>
      <c r="K83" s="48">
        <v>0</v>
      </c>
      <c r="L83" s="48">
        <v>0</v>
      </c>
      <c r="M83" s="58">
        <v>0</v>
      </c>
      <c r="N83" s="104">
        <f t="shared" si="32"/>
        <v>194700</v>
      </c>
      <c r="O83" s="114">
        <f t="shared" si="22"/>
        <v>22.982537236774526</v>
      </c>
      <c r="P83" s="19">
        <f t="shared" si="23"/>
        <v>100</v>
      </c>
    </row>
    <row r="84" spans="1:16" ht="22.5" x14ac:dyDescent="0.25">
      <c r="A84" s="56">
        <v>722513</v>
      </c>
      <c r="B84" s="57" t="s">
        <v>67</v>
      </c>
      <c r="C84" s="48">
        <v>3100</v>
      </c>
      <c r="D84" s="48">
        <v>0</v>
      </c>
      <c r="E84" s="48">
        <v>0</v>
      </c>
      <c r="F84" s="58">
        <v>0</v>
      </c>
      <c r="G84" s="104">
        <f t="shared" si="31"/>
        <v>3100</v>
      </c>
      <c r="H84" s="36">
        <v>50</v>
      </c>
      <c r="I84" s="36">
        <f t="shared" ref="I84:I106" si="33">N84-G84</f>
        <v>0</v>
      </c>
      <c r="J84" s="48">
        <v>3100</v>
      </c>
      <c r="K84" s="48">
        <v>0</v>
      </c>
      <c r="L84" s="48">
        <v>0</v>
      </c>
      <c r="M84" s="58">
        <v>0</v>
      </c>
      <c r="N84" s="104">
        <f t="shared" si="32"/>
        <v>3100</v>
      </c>
      <c r="O84" s="114">
        <f t="shared" si="22"/>
        <v>1.6129032258064515</v>
      </c>
      <c r="P84" s="19">
        <f t="shared" si="23"/>
        <v>100</v>
      </c>
    </row>
    <row r="85" spans="1:16" ht="22.5" x14ac:dyDescent="0.25">
      <c r="A85" s="56">
        <v>722514</v>
      </c>
      <c r="B85" s="57" t="s">
        <v>68</v>
      </c>
      <c r="C85" s="48">
        <v>235000</v>
      </c>
      <c r="D85" s="48">
        <v>0</v>
      </c>
      <c r="E85" s="48">
        <v>0</v>
      </c>
      <c r="F85" s="58">
        <v>0</v>
      </c>
      <c r="G85" s="104">
        <f t="shared" si="31"/>
        <v>235000</v>
      </c>
      <c r="H85" s="36">
        <v>59954</v>
      </c>
      <c r="I85" s="36">
        <f t="shared" si="33"/>
        <v>0</v>
      </c>
      <c r="J85" s="48">
        <v>235000</v>
      </c>
      <c r="K85" s="48">
        <v>0</v>
      </c>
      <c r="L85" s="48">
        <v>0</v>
      </c>
      <c r="M85" s="58">
        <v>0</v>
      </c>
      <c r="N85" s="104">
        <f t="shared" si="32"/>
        <v>235000</v>
      </c>
      <c r="O85" s="114">
        <f t="shared" si="22"/>
        <v>25.512340425531914</v>
      </c>
      <c r="P85" s="19">
        <f t="shared" si="23"/>
        <v>100</v>
      </c>
    </row>
    <row r="86" spans="1:16" ht="22.5" x14ac:dyDescent="0.25">
      <c r="A86" s="56">
        <v>722515</v>
      </c>
      <c r="B86" s="57" t="s">
        <v>69</v>
      </c>
      <c r="C86" s="48">
        <v>925400</v>
      </c>
      <c r="D86" s="48">
        <v>0</v>
      </c>
      <c r="E86" s="48">
        <v>0</v>
      </c>
      <c r="F86" s="58">
        <v>0</v>
      </c>
      <c r="G86" s="104">
        <f t="shared" si="31"/>
        <v>925400</v>
      </c>
      <c r="H86" s="36">
        <v>214994</v>
      </c>
      <c r="I86" s="36">
        <f t="shared" si="33"/>
        <v>0</v>
      </c>
      <c r="J86" s="48">
        <v>925400</v>
      </c>
      <c r="K86" s="48">
        <v>0</v>
      </c>
      <c r="L86" s="48">
        <v>0</v>
      </c>
      <c r="M86" s="58">
        <v>0</v>
      </c>
      <c r="N86" s="104">
        <f t="shared" si="32"/>
        <v>925400</v>
      </c>
      <c r="O86" s="114">
        <f t="shared" si="22"/>
        <v>23.232548087313596</v>
      </c>
      <c r="P86" s="19">
        <f t="shared" si="23"/>
        <v>100</v>
      </c>
    </row>
    <row r="87" spans="1:16" ht="22.5" x14ac:dyDescent="0.25">
      <c r="A87" s="56">
        <v>722516</v>
      </c>
      <c r="B87" s="57" t="s">
        <v>70</v>
      </c>
      <c r="C87" s="48">
        <v>167900</v>
      </c>
      <c r="D87" s="48">
        <v>0</v>
      </c>
      <c r="E87" s="48">
        <v>0</v>
      </c>
      <c r="F87" s="58">
        <v>0</v>
      </c>
      <c r="G87" s="104">
        <f t="shared" si="31"/>
        <v>167900</v>
      </c>
      <c r="H87" s="36">
        <v>44128</v>
      </c>
      <c r="I87" s="36">
        <f t="shared" si="33"/>
        <v>0</v>
      </c>
      <c r="J87" s="48">
        <v>167900</v>
      </c>
      <c r="K87" s="48">
        <v>0</v>
      </c>
      <c r="L87" s="48">
        <v>0</v>
      </c>
      <c r="M87" s="58">
        <v>0</v>
      </c>
      <c r="N87" s="104">
        <f t="shared" si="32"/>
        <v>167900</v>
      </c>
      <c r="O87" s="114">
        <f t="shared" si="22"/>
        <v>26.282310899344846</v>
      </c>
      <c r="P87" s="19">
        <f t="shared" si="23"/>
        <v>100</v>
      </c>
    </row>
    <row r="88" spans="1:16" ht="33.75" x14ac:dyDescent="0.25">
      <c r="A88" s="56">
        <v>722517</v>
      </c>
      <c r="B88" s="57" t="s">
        <v>71</v>
      </c>
      <c r="C88" s="48">
        <v>223000</v>
      </c>
      <c r="D88" s="48">
        <v>0</v>
      </c>
      <c r="E88" s="48">
        <v>0</v>
      </c>
      <c r="F88" s="58">
        <v>0</v>
      </c>
      <c r="G88" s="104">
        <f t="shared" si="31"/>
        <v>223000</v>
      </c>
      <c r="H88" s="36">
        <v>56780</v>
      </c>
      <c r="I88" s="36">
        <f t="shared" si="33"/>
        <v>0</v>
      </c>
      <c r="J88" s="48">
        <v>223000</v>
      </c>
      <c r="K88" s="48">
        <v>0</v>
      </c>
      <c r="L88" s="48">
        <v>0</v>
      </c>
      <c r="M88" s="58">
        <v>0</v>
      </c>
      <c r="N88" s="104">
        <f t="shared" si="32"/>
        <v>223000</v>
      </c>
      <c r="O88" s="114">
        <f t="shared" si="22"/>
        <v>25.461883408071749</v>
      </c>
      <c r="P88" s="19">
        <f t="shared" si="23"/>
        <v>100</v>
      </c>
    </row>
    <row r="89" spans="1:16" ht="22.5" x14ac:dyDescent="0.25">
      <c r="A89" s="56">
        <v>722518</v>
      </c>
      <c r="B89" s="57" t="s">
        <v>72</v>
      </c>
      <c r="C89" s="48">
        <v>0</v>
      </c>
      <c r="D89" s="48">
        <v>0</v>
      </c>
      <c r="E89" s="106">
        <v>300000</v>
      </c>
      <c r="F89" s="58">
        <v>0</v>
      </c>
      <c r="G89" s="104">
        <f t="shared" si="31"/>
        <v>300000</v>
      </c>
      <c r="H89" s="36">
        <v>0</v>
      </c>
      <c r="I89" s="36">
        <f t="shared" si="33"/>
        <v>0</v>
      </c>
      <c r="J89" s="48">
        <v>0</v>
      </c>
      <c r="K89" s="48">
        <v>0</v>
      </c>
      <c r="L89" s="48">
        <v>300000</v>
      </c>
      <c r="M89" s="58">
        <v>0</v>
      </c>
      <c r="N89" s="104">
        <f t="shared" si="32"/>
        <v>300000</v>
      </c>
      <c r="O89" s="114">
        <f>H89/G89*100</f>
        <v>0</v>
      </c>
      <c r="P89" s="19">
        <f t="shared" si="23"/>
        <v>100</v>
      </c>
    </row>
    <row r="90" spans="1:16" ht="22.5" x14ac:dyDescent="0.25">
      <c r="A90" s="56">
        <v>722519</v>
      </c>
      <c r="B90" s="57" t="s">
        <v>73</v>
      </c>
      <c r="C90" s="48">
        <v>6000</v>
      </c>
      <c r="D90" s="48">
        <v>0</v>
      </c>
      <c r="E90" s="48">
        <v>0</v>
      </c>
      <c r="F90" s="58">
        <v>0</v>
      </c>
      <c r="G90" s="104">
        <f t="shared" si="31"/>
        <v>6000</v>
      </c>
      <c r="H90" s="36">
        <v>380</v>
      </c>
      <c r="I90" s="36">
        <f t="shared" si="33"/>
        <v>0</v>
      </c>
      <c r="J90" s="48">
        <v>6000</v>
      </c>
      <c r="K90" s="48">
        <v>0</v>
      </c>
      <c r="L90" s="48">
        <v>0</v>
      </c>
      <c r="M90" s="58">
        <v>0</v>
      </c>
      <c r="N90" s="104">
        <f t="shared" si="32"/>
        <v>6000</v>
      </c>
      <c r="O90" s="114">
        <f t="shared" si="22"/>
        <v>6.3333333333333339</v>
      </c>
      <c r="P90" s="19">
        <f t="shared" si="23"/>
        <v>100</v>
      </c>
    </row>
    <row r="91" spans="1:16" ht="22.5" x14ac:dyDescent="0.25">
      <c r="A91" s="26">
        <v>722541</v>
      </c>
      <c r="B91" s="47" t="s">
        <v>74</v>
      </c>
      <c r="C91" s="106">
        <v>21399</v>
      </c>
      <c r="D91" s="28">
        <v>0</v>
      </c>
      <c r="E91" s="48">
        <v>0</v>
      </c>
      <c r="F91" s="29">
        <v>0</v>
      </c>
      <c r="G91" s="122">
        <f t="shared" si="31"/>
        <v>21399</v>
      </c>
      <c r="H91" s="36">
        <v>1777</v>
      </c>
      <c r="I91" s="36">
        <f t="shared" si="33"/>
        <v>0</v>
      </c>
      <c r="J91" s="106">
        <v>21399</v>
      </c>
      <c r="K91" s="28">
        <v>0</v>
      </c>
      <c r="L91" s="48">
        <v>0</v>
      </c>
      <c r="M91" s="29">
        <v>0</v>
      </c>
      <c r="N91" s="122">
        <f t="shared" si="32"/>
        <v>21399</v>
      </c>
      <c r="O91" s="114">
        <f t="shared" si="22"/>
        <v>8.3041263610449079</v>
      </c>
      <c r="P91" s="19">
        <f t="shared" si="23"/>
        <v>100</v>
      </c>
    </row>
    <row r="92" spans="1:16" ht="22.5" x14ac:dyDescent="0.25">
      <c r="A92" s="26">
        <v>722562</v>
      </c>
      <c r="B92" s="47" t="s">
        <v>75</v>
      </c>
      <c r="C92" s="28">
        <v>1700</v>
      </c>
      <c r="D92" s="28">
        <v>0</v>
      </c>
      <c r="E92" s="48">
        <v>0</v>
      </c>
      <c r="F92" s="29">
        <v>0</v>
      </c>
      <c r="G92" s="122">
        <f t="shared" ref="G92:G118" si="34">SUM(C92:F92)</f>
        <v>1700</v>
      </c>
      <c r="H92" s="36">
        <v>14</v>
      </c>
      <c r="I92" s="36">
        <f t="shared" si="33"/>
        <v>0</v>
      </c>
      <c r="J92" s="28">
        <v>1700</v>
      </c>
      <c r="K92" s="28">
        <v>0</v>
      </c>
      <c r="L92" s="48">
        <v>0</v>
      </c>
      <c r="M92" s="29">
        <v>0</v>
      </c>
      <c r="N92" s="122">
        <f t="shared" ref="N92:N118" si="35">SUM(J92:M92)</f>
        <v>1700</v>
      </c>
      <c r="O92" s="114">
        <f t="shared" si="22"/>
        <v>0.82352941176470595</v>
      </c>
      <c r="P92" s="19">
        <f t="shared" si="23"/>
        <v>100</v>
      </c>
    </row>
    <row r="93" spans="1:16" ht="33.75" x14ac:dyDescent="0.25">
      <c r="A93" s="56">
        <v>722563</v>
      </c>
      <c r="B93" s="57" t="s">
        <v>76</v>
      </c>
      <c r="C93" s="28">
        <v>1100</v>
      </c>
      <c r="D93" s="28">
        <v>0</v>
      </c>
      <c r="E93" s="48">
        <v>0</v>
      </c>
      <c r="F93" s="58">
        <v>0</v>
      </c>
      <c r="G93" s="104">
        <f t="shared" si="34"/>
        <v>1100</v>
      </c>
      <c r="H93" s="36">
        <v>71</v>
      </c>
      <c r="I93" s="36">
        <f t="shared" si="33"/>
        <v>0</v>
      </c>
      <c r="J93" s="28">
        <v>1100</v>
      </c>
      <c r="K93" s="28">
        <v>0</v>
      </c>
      <c r="L93" s="48">
        <v>0</v>
      </c>
      <c r="M93" s="58">
        <v>0</v>
      </c>
      <c r="N93" s="104">
        <f t="shared" si="35"/>
        <v>1100</v>
      </c>
      <c r="O93" s="114">
        <f t="shared" si="22"/>
        <v>6.4545454545454541</v>
      </c>
      <c r="P93" s="19">
        <f t="shared" si="23"/>
        <v>100</v>
      </c>
    </row>
    <row r="94" spans="1:16" x14ac:dyDescent="0.25">
      <c r="A94" s="26">
        <v>722570</v>
      </c>
      <c r="B94" s="47" t="s">
        <v>77</v>
      </c>
      <c r="C94" s="28">
        <v>1200</v>
      </c>
      <c r="D94" s="28">
        <v>0</v>
      </c>
      <c r="E94" s="48">
        <v>0</v>
      </c>
      <c r="F94" s="29">
        <v>0</v>
      </c>
      <c r="G94" s="122">
        <f t="shared" si="34"/>
        <v>1200</v>
      </c>
      <c r="H94" s="36">
        <v>49</v>
      </c>
      <c r="I94" s="36">
        <f t="shared" si="33"/>
        <v>0</v>
      </c>
      <c r="J94" s="28">
        <v>1200</v>
      </c>
      <c r="K94" s="28">
        <v>0</v>
      </c>
      <c r="L94" s="48">
        <v>0</v>
      </c>
      <c r="M94" s="29">
        <v>0</v>
      </c>
      <c r="N94" s="122">
        <f t="shared" si="35"/>
        <v>1200</v>
      </c>
      <c r="O94" s="114">
        <f t="shared" si="22"/>
        <v>4.083333333333333</v>
      </c>
      <c r="P94" s="19">
        <f t="shared" si="23"/>
        <v>100</v>
      </c>
    </row>
    <row r="95" spans="1:16" ht="33.75" x14ac:dyDescent="0.25">
      <c r="A95" s="56">
        <v>722581</v>
      </c>
      <c r="B95" s="57" t="s">
        <v>76</v>
      </c>
      <c r="C95" s="28">
        <v>0</v>
      </c>
      <c r="D95" s="28">
        <v>0</v>
      </c>
      <c r="E95" s="106">
        <v>11544000</v>
      </c>
      <c r="F95" s="58">
        <v>0</v>
      </c>
      <c r="G95" s="104">
        <f t="shared" si="34"/>
        <v>11544000</v>
      </c>
      <c r="H95" s="36">
        <v>912470</v>
      </c>
      <c r="I95" s="36">
        <f t="shared" si="33"/>
        <v>920000</v>
      </c>
      <c r="J95" s="28">
        <v>0</v>
      </c>
      <c r="K95" s="28">
        <v>0</v>
      </c>
      <c r="L95" s="106">
        <v>12464000</v>
      </c>
      <c r="M95" s="58">
        <v>0</v>
      </c>
      <c r="N95" s="104">
        <f t="shared" si="35"/>
        <v>12464000</v>
      </c>
      <c r="O95" s="114">
        <f t="shared" si="22"/>
        <v>7.9042792792792786</v>
      </c>
      <c r="P95" s="19">
        <f t="shared" si="23"/>
        <v>107.96950796950797</v>
      </c>
    </row>
    <row r="96" spans="1:16" ht="56.25" x14ac:dyDescent="0.25">
      <c r="A96" s="56">
        <v>722582</v>
      </c>
      <c r="B96" s="57" t="s">
        <v>78</v>
      </c>
      <c r="C96" s="28">
        <v>0</v>
      </c>
      <c r="D96" s="28">
        <v>0</v>
      </c>
      <c r="E96" s="106">
        <v>270000</v>
      </c>
      <c r="F96" s="58">
        <v>0</v>
      </c>
      <c r="G96" s="104">
        <f t="shared" si="34"/>
        <v>270000</v>
      </c>
      <c r="H96" s="36">
        <v>69671</v>
      </c>
      <c r="I96" s="36">
        <f t="shared" si="33"/>
        <v>0</v>
      </c>
      <c r="J96" s="28">
        <v>0</v>
      </c>
      <c r="K96" s="28">
        <v>0</v>
      </c>
      <c r="L96" s="106">
        <v>270000</v>
      </c>
      <c r="M96" s="58">
        <v>0</v>
      </c>
      <c r="N96" s="104">
        <f t="shared" si="35"/>
        <v>270000</v>
      </c>
      <c r="O96" s="114">
        <f>H96/G96*100</f>
        <v>25.804074074074073</v>
      </c>
      <c r="P96" s="19">
        <f t="shared" si="23"/>
        <v>100</v>
      </c>
    </row>
    <row r="97" spans="1:16" ht="33.75" x14ac:dyDescent="0.25">
      <c r="A97" s="56">
        <v>722583</v>
      </c>
      <c r="B97" s="57" t="s">
        <v>79</v>
      </c>
      <c r="C97" s="28">
        <v>18600</v>
      </c>
      <c r="D97" s="28">
        <v>0</v>
      </c>
      <c r="E97" s="48">
        <v>0</v>
      </c>
      <c r="F97" s="58">
        <v>0</v>
      </c>
      <c r="G97" s="104">
        <f t="shared" si="34"/>
        <v>18600</v>
      </c>
      <c r="H97" s="36">
        <v>5312</v>
      </c>
      <c r="I97" s="36">
        <f t="shared" si="33"/>
        <v>0</v>
      </c>
      <c r="J97" s="28">
        <v>18600</v>
      </c>
      <c r="K97" s="28">
        <v>0</v>
      </c>
      <c r="L97" s="48">
        <v>0</v>
      </c>
      <c r="M97" s="58">
        <v>0</v>
      </c>
      <c r="N97" s="104">
        <f t="shared" si="35"/>
        <v>18600</v>
      </c>
      <c r="O97" s="114">
        <f t="shared" si="22"/>
        <v>28.559139784946236</v>
      </c>
      <c r="P97" s="19">
        <f t="shared" si="23"/>
        <v>100</v>
      </c>
    </row>
    <row r="98" spans="1:16" ht="33.75" x14ac:dyDescent="0.25">
      <c r="A98" s="56">
        <v>722584</v>
      </c>
      <c r="B98" s="57" t="s">
        <v>80</v>
      </c>
      <c r="C98" s="48">
        <v>0</v>
      </c>
      <c r="D98" s="48">
        <v>0</v>
      </c>
      <c r="E98" s="106">
        <v>150000</v>
      </c>
      <c r="F98" s="58">
        <v>0</v>
      </c>
      <c r="G98" s="104">
        <f t="shared" si="34"/>
        <v>150000</v>
      </c>
      <c r="H98" s="36">
        <v>9831</v>
      </c>
      <c r="I98" s="36">
        <f t="shared" si="33"/>
        <v>0</v>
      </c>
      <c r="J98" s="48">
        <v>0</v>
      </c>
      <c r="K98" s="48">
        <v>0</v>
      </c>
      <c r="L98" s="106">
        <v>150000</v>
      </c>
      <c r="M98" s="58">
        <v>0</v>
      </c>
      <c r="N98" s="104">
        <f t="shared" si="35"/>
        <v>150000</v>
      </c>
      <c r="O98" s="114">
        <f t="shared" si="22"/>
        <v>6.5540000000000003</v>
      </c>
      <c r="P98" s="19">
        <f t="shared" si="23"/>
        <v>100</v>
      </c>
    </row>
    <row r="99" spans="1:16" ht="22.5" x14ac:dyDescent="0.25">
      <c r="A99" s="56">
        <v>722585</v>
      </c>
      <c r="B99" s="57" t="s">
        <v>81</v>
      </c>
      <c r="C99" s="28">
        <v>0</v>
      </c>
      <c r="D99" s="28">
        <v>0</v>
      </c>
      <c r="E99" s="106">
        <v>50000</v>
      </c>
      <c r="F99" s="29">
        <v>0</v>
      </c>
      <c r="G99" s="122">
        <f t="shared" si="34"/>
        <v>50000</v>
      </c>
      <c r="H99" s="36">
        <v>4297</v>
      </c>
      <c r="I99" s="36">
        <f t="shared" si="33"/>
        <v>0</v>
      </c>
      <c r="J99" s="28">
        <v>0</v>
      </c>
      <c r="K99" s="28">
        <v>0</v>
      </c>
      <c r="L99" s="106">
        <v>50000</v>
      </c>
      <c r="M99" s="29">
        <v>0</v>
      </c>
      <c r="N99" s="122">
        <f t="shared" si="35"/>
        <v>50000</v>
      </c>
      <c r="O99" s="114">
        <f t="shared" si="22"/>
        <v>8.5939999999999994</v>
      </c>
      <c r="P99" s="19">
        <f t="shared" si="23"/>
        <v>100</v>
      </c>
    </row>
    <row r="100" spans="1:16" ht="22.5" x14ac:dyDescent="0.25">
      <c r="A100" s="56">
        <v>722586</v>
      </c>
      <c r="B100" s="57" t="s">
        <v>82</v>
      </c>
      <c r="C100" s="48">
        <v>0</v>
      </c>
      <c r="D100" s="48">
        <v>0</v>
      </c>
      <c r="E100" s="106">
        <v>130100</v>
      </c>
      <c r="F100" s="58">
        <v>0</v>
      </c>
      <c r="G100" s="104">
        <f t="shared" si="34"/>
        <v>130100</v>
      </c>
      <c r="H100" s="36">
        <v>2872</v>
      </c>
      <c r="I100" s="36">
        <f t="shared" si="33"/>
        <v>0</v>
      </c>
      <c r="J100" s="48">
        <v>0</v>
      </c>
      <c r="K100" s="48">
        <v>0</v>
      </c>
      <c r="L100" s="106">
        <v>130100</v>
      </c>
      <c r="M100" s="58">
        <v>0</v>
      </c>
      <c r="N100" s="104">
        <f t="shared" si="35"/>
        <v>130100</v>
      </c>
      <c r="O100" s="114">
        <f t="shared" si="22"/>
        <v>2.2075326671790929</v>
      </c>
      <c r="P100" s="19">
        <f t="shared" si="23"/>
        <v>100</v>
      </c>
    </row>
    <row r="101" spans="1:16" x14ac:dyDescent="0.25">
      <c r="A101" s="56">
        <v>722591</v>
      </c>
      <c r="B101" s="57" t="s">
        <v>83</v>
      </c>
      <c r="C101" s="28">
        <v>1054200</v>
      </c>
      <c r="D101" s="28">
        <v>0</v>
      </c>
      <c r="E101" s="106">
        <v>247000</v>
      </c>
      <c r="F101" s="29">
        <v>0</v>
      </c>
      <c r="G101" s="122">
        <f t="shared" si="34"/>
        <v>1301200</v>
      </c>
      <c r="H101" s="36">
        <v>197558</v>
      </c>
      <c r="I101" s="36">
        <f t="shared" si="33"/>
        <v>-1000</v>
      </c>
      <c r="J101" s="28">
        <v>1054200</v>
      </c>
      <c r="K101" s="28">
        <v>0</v>
      </c>
      <c r="L101" s="106">
        <v>246000</v>
      </c>
      <c r="M101" s="29">
        <v>0</v>
      </c>
      <c r="N101" s="122">
        <f t="shared" si="35"/>
        <v>1300200</v>
      </c>
      <c r="O101" s="114">
        <f t="shared" si="22"/>
        <v>15.182754380571781</v>
      </c>
      <c r="P101" s="19">
        <f t="shared" si="23"/>
        <v>99.923147863510607</v>
      </c>
    </row>
    <row r="102" spans="1:16" x14ac:dyDescent="0.25">
      <c r="A102" s="56">
        <v>722594</v>
      </c>
      <c r="B102" s="57" t="s">
        <v>84</v>
      </c>
      <c r="C102" s="28">
        <v>22000</v>
      </c>
      <c r="D102" s="28">
        <v>0</v>
      </c>
      <c r="E102" s="48">
        <v>0</v>
      </c>
      <c r="F102" s="29">
        <v>0</v>
      </c>
      <c r="G102" s="122">
        <f t="shared" si="34"/>
        <v>22000</v>
      </c>
      <c r="H102" s="36">
        <v>2673</v>
      </c>
      <c r="I102" s="36">
        <f t="shared" si="33"/>
        <v>0</v>
      </c>
      <c r="J102" s="28">
        <v>22000</v>
      </c>
      <c r="K102" s="28">
        <v>0</v>
      </c>
      <c r="L102" s="48">
        <v>0</v>
      </c>
      <c r="M102" s="29">
        <v>0</v>
      </c>
      <c r="N102" s="122">
        <f t="shared" si="35"/>
        <v>22000</v>
      </c>
      <c r="O102" s="114">
        <f t="shared" si="22"/>
        <v>12.15</v>
      </c>
      <c r="P102" s="19">
        <f t="shared" si="23"/>
        <v>100</v>
      </c>
    </row>
    <row r="103" spans="1:16" x14ac:dyDescent="0.25">
      <c r="A103" s="56">
        <v>722595</v>
      </c>
      <c r="B103" s="57" t="s">
        <v>85</v>
      </c>
      <c r="C103" s="28">
        <v>2800</v>
      </c>
      <c r="D103" s="28">
        <v>0</v>
      </c>
      <c r="E103" s="48">
        <v>0</v>
      </c>
      <c r="F103" s="29">
        <v>0</v>
      </c>
      <c r="G103" s="122">
        <f t="shared" si="34"/>
        <v>2800</v>
      </c>
      <c r="H103" s="36">
        <v>390</v>
      </c>
      <c r="I103" s="36">
        <f t="shared" si="33"/>
        <v>0</v>
      </c>
      <c r="J103" s="28">
        <v>2800</v>
      </c>
      <c r="K103" s="28">
        <v>0</v>
      </c>
      <c r="L103" s="48">
        <v>0</v>
      </c>
      <c r="M103" s="29">
        <v>0</v>
      </c>
      <c r="N103" s="122">
        <f t="shared" si="35"/>
        <v>2800</v>
      </c>
      <c r="O103" s="114">
        <f t="shared" si="22"/>
        <v>13.928571428571429</v>
      </c>
      <c r="P103" s="19">
        <f t="shared" si="23"/>
        <v>100</v>
      </c>
    </row>
    <row r="104" spans="1:16" x14ac:dyDescent="0.25">
      <c r="A104" s="56">
        <v>722596</v>
      </c>
      <c r="B104" s="57" t="s">
        <v>86</v>
      </c>
      <c r="C104" s="28">
        <v>4200</v>
      </c>
      <c r="D104" s="28">
        <v>0</v>
      </c>
      <c r="E104" s="48">
        <v>0</v>
      </c>
      <c r="F104" s="29">
        <v>0</v>
      </c>
      <c r="G104" s="122">
        <f t="shared" si="34"/>
        <v>4200</v>
      </c>
      <c r="H104" s="36">
        <v>715</v>
      </c>
      <c r="I104" s="36">
        <f t="shared" si="33"/>
        <v>0</v>
      </c>
      <c r="J104" s="28">
        <v>4200</v>
      </c>
      <c r="K104" s="28">
        <v>0</v>
      </c>
      <c r="L104" s="48">
        <v>0</v>
      </c>
      <c r="M104" s="29">
        <v>0</v>
      </c>
      <c r="N104" s="122">
        <f t="shared" si="35"/>
        <v>4200</v>
      </c>
      <c r="O104" s="114">
        <f t="shared" si="22"/>
        <v>17.023809523809526</v>
      </c>
      <c r="P104" s="19">
        <f t="shared" si="23"/>
        <v>100</v>
      </c>
    </row>
    <row r="105" spans="1:16" ht="33.75" x14ac:dyDescent="0.25">
      <c r="A105" s="56">
        <v>722597</v>
      </c>
      <c r="B105" s="57" t="s">
        <v>87</v>
      </c>
      <c r="C105" s="28">
        <v>313900</v>
      </c>
      <c r="D105" s="28">
        <v>0</v>
      </c>
      <c r="E105" s="106">
        <v>550000</v>
      </c>
      <c r="F105" s="29">
        <v>0</v>
      </c>
      <c r="G105" s="122">
        <f t="shared" si="34"/>
        <v>863900</v>
      </c>
      <c r="H105" s="36">
        <v>226912</v>
      </c>
      <c r="I105" s="36">
        <f t="shared" si="33"/>
        <v>0</v>
      </c>
      <c r="J105" s="28">
        <v>313900</v>
      </c>
      <c r="K105" s="28">
        <v>0</v>
      </c>
      <c r="L105" s="106">
        <v>550000</v>
      </c>
      <c r="M105" s="29">
        <v>0</v>
      </c>
      <c r="N105" s="122">
        <f t="shared" si="35"/>
        <v>863900</v>
      </c>
      <c r="O105" s="114">
        <f t="shared" si="22"/>
        <v>26.266003009607591</v>
      </c>
      <c r="P105" s="19">
        <f t="shared" si="23"/>
        <v>100</v>
      </c>
    </row>
    <row r="106" spans="1:16" x14ac:dyDescent="0.25">
      <c r="A106" s="56">
        <v>722598</v>
      </c>
      <c r="B106" s="57" t="s">
        <v>88</v>
      </c>
      <c r="C106" s="106">
        <v>1000183</v>
      </c>
      <c r="D106" s="48">
        <v>0</v>
      </c>
      <c r="E106" s="48">
        <v>0</v>
      </c>
      <c r="F106" s="58">
        <v>0</v>
      </c>
      <c r="G106" s="104">
        <f t="shared" si="34"/>
        <v>1000183</v>
      </c>
      <c r="H106" s="36">
        <v>154005</v>
      </c>
      <c r="I106" s="36">
        <f t="shared" si="33"/>
        <v>74817</v>
      </c>
      <c r="J106" s="106">
        <v>1075000</v>
      </c>
      <c r="K106" s="48">
        <v>0</v>
      </c>
      <c r="L106" s="48">
        <v>0</v>
      </c>
      <c r="M106" s="58">
        <v>0</v>
      </c>
      <c r="N106" s="104">
        <f t="shared" si="35"/>
        <v>1075000</v>
      </c>
      <c r="O106" s="114">
        <f t="shared" si="22"/>
        <v>15.39768222415298</v>
      </c>
      <c r="P106" s="19">
        <f t="shared" si="23"/>
        <v>107.4803310994088</v>
      </c>
    </row>
    <row r="107" spans="1:16" x14ac:dyDescent="0.25">
      <c r="A107" s="56">
        <v>722599</v>
      </c>
      <c r="B107" s="57" t="s">
        <v>89</v>
      </c>
      <c r="C107" s="106">
        <v>18777507</v>
      </c>
      <c r="D107" s="59">
        <v>0</v>
      </c>
      <c r="E107" s="48">
        <v>0</v>
      </c>
      <c r="F107" s="60">
        <v>0</v>
      </c>
      <c r="G107" s="104">
        <f t="shared" si="34"/>
        <v>18777507</v>
      </c>
      <c r="H107" s="36">
        <v>4622199</v>
      </c>
      <c r="I107" s="36">
        <f>N107-G107</f>
        <v>0</v>
      </c>
      <c r="J107" s="106">
        <v>18777507</v>
      </c>
      <c r="K107" s="59">
        <v>0</v>
      </c>
      <c r="L107" s="48">
        <v>0</v>
      </c>
      <c r="M107" s="60">
        <v>0</v>
      </c>
      <c r="N107" s="104">
        <f t="shared" si="35"/>
        <v>18777507</v>
      </c>
      <c r="O107" s="114">
        <f t="shared" si="22"/>
        <v>24.615615906840031</v>
      </c>
      <c r="P107" s="19">
        <f t="shared" si="23"/>
        <v>100</v>
      </c>
    </row>
    <row r="108" spans="1:16" ht="22.5" x14ac:dyDescent="0.25">
      <c r="A108" s="49">
        <v>7226</v>
      </c>
      <c r="B108" s="50" t="s">
        <v>90</v>
      </c>
      <c r="C108" s="51">
        <f>SUM(C109:C115)</f>
        <v>21880721</v>
      </c>
      <c r="D108" s="51">
        <f>SUM(D109:D115)</f>
        <v>468000</v>
      </c>
      <c r="E108" s="51">
        <f>SUM(E109:E115)</f>
        <v>1820100</v>
      </c>
      <c r="F108" s="51">
        <f>SUM(F109:F115)</f>
        <v>0</v>
      </c>
      <c r="G108" s="123">
        <f t="shared" si="34"/>
        <v>24168821</v>
      </c>
      <c r="H108" s="54">
        <f t="shared" ref="H108:M108" si="36">SUM(H109:H115)</f>
        <v>5980074</v>
      </c>
      <c r="I108" s="54">
        <f t="shared" si="36"/>
        <v>694595</v>
      </c>
      <c r="J108" s="51">
        <f t="shared" si="36"/>
        <v>22075316</v>
      </c>
      <c r="K108" s="51">
        <f t="shared" si="36"/>
        <v>468000</v>
      </c>
      <c r="L108" s="51">
        <f t="shared" si="36"/>
        <v>2320100</v>
      </c>
      <c r="M108" s="51">
        <f t="shared" si="36"/>
        <v>0</v>
      </c>
      <c r="N108" s="123">
        <f t="shared" si="35"/>
        <v>24863416</v>
      </c>
      <c r="O108" s="114">
        <f t="shared" si="22"/>
        <v>24.742928089044973</v>
      </c>
      <c r="P108" s="19">
        <f t="shared" si="23"/>
        <v>102.87393001090123</v>
      </c>
    </row>
    <row r="109" spans="1:16" x14ac:dyDescent="0.25">
      <c r="A109" s="26">
        <v>722611</v>
      </c>
      <c r="B109" s="47" t="s">
        <v>91</v>
      </c>
      <c r="C109" s="28">
        <v>67000</v>
      </c>
      <c r="D109" s="28">
        <v>0</v>
      </c>
      <c r="E109" s="28">
        <v>0</v>
      </c>
      <c r="F109" s="29">
        <v>0</v>
      </c>
      <c r="G109" s="122">
        <f t="shared" si="34"/>
        <v>67000</v>
      </c>
      <c r="H109" s="36">
        <v>11709</v>
      </c>
      <c r="I109" s="36">
        <f t="shared" ref="I109:I117" si="37">N109-G109</f>
        <v>0</v>
      </c>
      <c r="J109" s="28">
        <v>67000</v>
      </c>
      <c r="K109" s="28">
        <v>0</v>
      </c>
      <c r="L109" s="28">
        <v>0</v>
      </c>
      <c r="M109" s="29">
        <v>0</v>
      </c>
      <c r="N109" s="122">
        <f t="shared" si="35"/>
        <v>67000</v>
      </c>
      <c r="O109" s="114">
        <f t="shared" si="22"/>
        <v>17.476119402985073</v>
      </c>
      <c r="P109" s="19">
        <f t="shared" si="23"/>
        <v>100</v>
      </c>
    </row>
    <row r="110" spans="1:16" x14ac:dyDescent="0.25">
      <c r="A110" s="56">
        <v>722612</v>
      </c>
      <c r="B110" s="57" t="s">
        <v>92</v>
      </c>
      <c r="C110" s="48">
        <v>1891000</v>
      </c>
      <c r="D110" s="48">
        <v>0</v>
      </c>
      <c r="E110" s="106">
        <v>100600</v>
      </c>
      <c r="F110" s="58">
        <v>0</v>
      </c>
      <c r="G110" s="104">
        <f t="shared" si="34"/>
        <v>1991600</v>
      </c>
      <c r="H110" s="36">
        <v>483910</v>
      </c>
      <c r="I110" s="36">
        <f t="shared" si="37"/>
        <v>0</v>
      </c>
      <c r="J110" s="48">
        <v>1891000</v>
      </c>
      <c r="K110" s="48">
        <v>0</v>
      </c>
      <c r="L110" s="106">
        <v>100600</v>
      </c>
      <c r="M110" s="58">
        <v>0</v>
      </c>
      <c r="N110" s="104">
        <f t="shared" si="35"/>
        <v>1991600</v>
      </c>
      <c r="O110" s="114">
        <f t="shared" si="22"/>
        <v>24.297549708776863</v>
      </c>
      <c r="P110" s="19">
        <f t="shared" si="23"/>
        <v>100</v>
      </c>
    </row>
    <row r="111" spans="1:16" x14ac:dyDescent="0.25">
      <c r="A111" s="56">
        <v>722613</v>
      </c>
      <c r="B111" s="57" t="s">
        <v>93</v>
      </c>
      <c r="C111" s="59">
        <v>2390000</v>
      </c>
      <c r="D111" s="48">
        <v>0</v>
      </c>
      <c r="E111" s="106">
        <v>1719500</v>
      </c>
      <c r="F111" s="58">
        <v>0</v>
      </c>
      <c r="G111" s="104">
        <f t="shared" si="34"/>
        <v>4109500</v>
      </c>
      <c r="H111" s="36">
        <v>1177402</v>
      </c>
      <c r="I111" s="36">
        <f t="shared" si="37"/>
        <v>694595</v>
      </c>
      <c r="J111" s="59">
        <v>2584595</v>
      </c>
      <c r="K111" s="48">
        <v>0</v>
      </c>
      <c r="L111" s="106">
        <v>2219500</v>
      </c>
      <c r="M111" s="58">
        <v>0</v>
      </c>
      <c r="N111" s="104">
        <f t="shared" si="35"/>
        <v>4804095</v>
      </c>
      <c r="O111" s="114">
        <f t="shared" si="22"/>
        <v>28.650736099282152</v>
      </c>
      <c r="P111" s="19">
        <f t="shared" si="23"/>
        <v>116.90217788052075</v>
      </c>
    </row>
    <row r="112" spans="1:16" x14ac:dyDescent="0.25">
      <c r="A112" s="56">
        <v>722614</v>
      </c>
      <c r="B112" s="57" t="s">
        <v>94</v>
      </c>
      <c r="C112" s="59">
        <v>500</v>
      </c>
      <c r="D112" s="48">
        <v>0</v>
      </c>
      <c r="E112" s="48">
        <v>0</v>
      </c>
      <c r="F112" s="58">
        <v>0</v>
      </c>
      <c r="G112" s="104">
        <f t="shared" si="34"/>
        <v>500</v>
      </c>
      <c r="H112" s="36">
        <v>300</v>
      </c>
      <c r="I112" s="36">
        <f t="shared" si="37"/>
        <v>0</v>
      </c>
      <c r="J112" s="59">
        <v>500</v>
      </c>
      <c r="K112" s="48">
        <v>0</v>
      </c>
      <c r="L112" s="48">
        <v>0</v>
      </c>
      <c r="M112" s="58">
        <v>0</v>
      </c>
      <c r="N112" s="104">
        <f t="shared" si="35"/>
        <v>500</v>
      </c>
      <c r="O112" s="114">
        <f t="shared" si="22"/>
        <v>60</v>
      </c>
      <c r="P112" s="19">
        <f t="shared" si="23"/>
        <v>100</v>
      </c>
    </row>
    <row r="113" spans="1:16" x14ac:dyDescent="0.25">
      <c r="A113" s="56">
        <v>722615</v>
      </c>
      <c r="B113" s="57" t="s">
        <v>133</v>
      </c>
      <c r="C113" s="59">
        <v>1129000</v>
      </c>
      <c r="D113" s="48">
        <v>0</v>
      </c>
      <c r="E113" s="48">
        <v>0</v>
      </c>
      <c r="F113" s="58">
        <v>0</v>
      </c>
      <c r="G113" s="104">
        <f t="shared" si="34"/>
        <v>1129000</v>
      </c>
      <c r="H113" s="36">
        <v>332016</v>
      </c>
      <c r="I113" s="36">
        <f t="shared" si="37"/>
        <v>0</v>
      </c>
      <c r="J113" s="59">
        <v>1129000</v>
      </c>
      <c r="K113" s="48">
        <v>0</v>
      </c>
      <c r="L113" s="48">
        <v>0</v>
      </c>
      <c r="M113" s="58">
        <v>0</v>
      </c>
      <c r="N113" s="104">
        <f t="shared" si="35"/>
        <v>1129000</v>
      </c>
      <c r="O113" s="114">
        <v>0</v>
      </c>
      <c r="P113" s="19">
        <v>0</v>
      </c>
    </row>
    <row r="114" spans="1:16" ht="22.5" x14ac:dyDescent="0.25">
      <c r="A114" s="56">
        <v>722620</v>
      </c>
      <c r="B114" s="57" t="s">
        <v>95</v>
      </c>
      <c r="C114" s="28">
        <v>11234221</v>
      </c>
      <c r="D114" s="28">
        <v>0</v>
      </c>
      <c r="E114" s="48">
        <v>0</v>
      </c>
      <c r="F114" s="58">
        <v>0</v>
      </c>
      <c r="G114" s="104">
        <f t="shared" si="34"/>
        <v>11234221</v>
      </c>
      <c r="H114" s="36">
        <v>2887445</v>
      </c>
      <c r="I114" s="36">
        <f t="shared" si="37"/>
        <v>0</v>
      </c>
      <c r="J114" s="28">
        <v>11234221</v>
      </c>
      <c r="K114" s="28">
        <v>0</v>
      </c>
      <c r="L114" s="48">
        <v>0</v>
      </c>
      <c r="M114" s="58">
        <v>0</v>
      </c>
      <c r="N114" s="104">
        <f t="shared" si="35"/>
        <v>11234221</v>
      </c>
      <c r="O114" s="114">
        <f t="shared" si="22"/>
        <v>25.702227150418349</v>
      </c>
      <c r="P114" s="19">
        <f t="shared" si="23"/>
        <v>100</v>
      </c>
    </row>
    <row r="115" spans="1:16" x14ac:dyDescent="0.25">
      <c r="A115" s="56">
        <v>722631</v>
      </c>
      <c r="B115" s="57" t="s">
        <v>96</v>
      </c>
      <c r="C115" s="48">
        <v>5169000</v>
      </c>
      <c r="D115" s="106">
        <v>468000</v>
      </c>
      <c r="E115" s="48">
        <v>0</v>
      </c>
      <c r="F115" s="58">
        <v>0</v>
      </c>
      <c r="G115" s="104">
        <f t="shared" si="34"/>
        <v>5637000</v>
      </c>
      <c r="H115" s="36">
        <v>1087292</v>
      </c>
      <c r="I115" s="36">
        <f t="shared" si="37"/>
        <v>0</v>
      </c>
      <c r="J115" s="48">
        <v>5169000</v>
      </c>
      <c r="K115" s="106">
        <v>468000</v>
      </c>
      <c r="L115" s="48">
        <v>0</v>
      </c>
      <c r="M115" s="58">
        <v>0</v>
      </c>
      <c r="N115" s="104">
        <f t="shared" si="35"/>
        <v>5637000</v>
      </c>
      <c r="O115" s="114">
        <f t="shared" si="22"/>
        <v>19.288486783750223</v>
      </c>
      <c r="P115" s="19">
        <f t="shared" si="23"/>
        <v>100</v>
      </c>
    </row>
    <row r="116" spans="1:16" x14ac:dyDescent="0.25">
      <c r="A116" s="49">
        <v>7227</v>
      </c>
      <c r="B116" s="50" t="s">
        <v>97</v>
      </c>
      <c r="C116" s="150">
        <f>SUM(C118)</f>
        <v>14238515</v>
      </c>
      <c r="D116" s="51">
        <f>SUM(D118)</f>
        <v>0</v>
      </c>
      <c r="E116" s="51">
        <f>SUM(E118)</f>
        <v>0</v>
      </c>
      <c r="F116" s="52">
        <f>SUM(F118)</f>
        <v>0</v>
      </c>
      <c r="G116" s="123">
        <f>SUM(C116:F116)</f>
        <v>14238515</v>
      </c>
      <c r="H116" s="54">
        <f>H117+H118</f>
        <v>3053519</v>
      </c>
      <c r="I116" s="54">
        <f>I117+I118</f>
        <v>151559677</v>
      </c>
      <c r="J116" s="150">
        <f>J117+J118</f>
        <v>165798192</v>
      </c>
      <c r="K116" s="150">
        <f t="shared" ref="K116:M116" si="38">K117+K118</f>
        <v>0</v>
      </c>
      <c r="L116" s="150">
        <f t="shared" si="38"/>
        <v>0</v>
      </c>
      <c r="M116" s="150">
        <f t="shared" si="38"/>
        <v>0</v>
      </c>
      <c r="N116" s="123">
        <f>SUM(J116:M116)</f>
        <v>165798192</v>
      </c>
      <c r="O116" s="114">
        <f t="shared" si="22"/>
        <v>21.445487819481173</v>
      </c>
      <c r="P116" s="19">
        <f t="shared" si="23"/>
        <v>1164.4345776227367</v>
      </c>
    </row>
    <row r="117" spans="1:16" x14ac:dyDescent="0.25">
      <c r="A117" s="56">
        <v>722719</v>
      </c>
      <c r="B117" s="63" t="s">
        <v>140</v>
      </c>
      <c r="C117" s="106"/>
      <c r="D117" s="48"/>
      <c r="E117" s="48"/>
      <c r="F117" s="59"/>
      <c r="G117" s="104">
        <v>0</v>
      </c>
      <c r="H117" s="152">
        <v>0</v>
      </c>
      <c r="I117" s="36">
        <f t="shared" si="37"/>
        <v>151559677</v>
      </c>
      <c r="J117" s="106">
        <v>151559677</v>
      </c>
      <c r="K117" s="48"/>
      <c r="L117" s="48"/>
      <c r="M117" s="59"/>
      <c r="N117" s="104">
        <f t="shared" si="35"/>
        <v>151559677</v>
      </c>
      <c r="O117" s="114" t="e">
        <f t="shared" ref="O117" si="39">H117/G117*100</f>
        <v>#DIV/0!</v>
      </c>
      <c r="P117" s="19" t="e">
        <f t="shared" ref="P117" si="40">N117/G117*100</f>
        <v>#DIV/0!</v>
      </c>
    </row>
    <row r="118" spans="1:16" x14ac:dyDescent="0.25">
      <c r="A118" s="20">
        <v>722790</v>
      </c>
      <c r="B118" s="65" t="s">
        <v>98</v>
      </c>
      <c r="C118" s="107">
        <v>14238515</v>
      </c>
      <c r="D118" s="22">
        <v>0</v>
      </c>
      <c r="E118" s="66">
        <v>0</v>
      </c>
      <c r="F118" s="23">
        <v>0</v>
      </c>
      <c r="G118" s="120">
        <f t="shared" si="34"/>
        <v>14238515</v>
      </c>
      <c r="H118" s="61">
        <v>3053519</v>
      </c>
      <c r="I118" s="61">
        <f>N118-G118</f>
        <v>0</v>
      </c>
      <c r="J118" s="107">
        <v>14238515</v>
      </c>
      <c r="K118" s="22">
        <v>0</v>
      </c>
      <c r="L118" s="66">
        <v>0</v>
      </c>
      <c r="M118" s="23">
        <v>0</v>
      </c>
      <c r="N118" s="120">
        <f t="shared" si="35"/>
        <v>14238515</v>
      </c>
      <c r="O118" s="25">
        <f>H118/G118*100</f>
        <v>21.445487819481173</v>
      </c>
      <c r="P118" s="25">
        <f t="shared" si="23"/>
        <v>100</v>
      </c>
    </row>
    <row r="119" spans="1:16" x14ac:dyDescent="0.25">
      <c r="A119" s="1"/>
      <c r="B119" s="1"/>
      <c r="C119" s="127"/>
      <c r="D119" s="127"/>
      <c r="E119" s="127"/>
      <c r="F119" s="127"/>
      <c r="G119" s="121"/>
      <c r="H119" s="1"/>
      <c r="I119" s="1"/>
      <c r="J119" s="127"/>
      <c r="K119" s="127"/>
      <c r="L119" s="127"/>
      <c r="M119" s="127"/>
      <c r="N119" s="121"/>
      <c r="O119" s="1"/>
      <c r="P119" s="1"/>
    </row>
    <row r="120" spans="1:16" x14ac:dyDescent="0.25">
      <c r="A120" s="6">
        <v>723</v>
      </c>
      <c r="B120" s="7" t="s">
        <v>99</v>
      </c>
      <c r="C120" s="8">
        <f t="shared" ref="C120:F121" si="41">C121</f>
        <v>14587440</v>
      </c>
      <c r="D120" s="8">
        <f t="shared" si="41"/>
        <v>0</v>
      </c>
      <c r="E120" s="8">
        <f t="shared" si="41"/>
        <v>0</v>
      </c>
      <c r="F120" s="33">
        <f t="shared" si="41"/>
        <v>0</v>
      </c>
      <c r="G120" s="33">
        <f>SUM(C120:F120)</f>
        <v>14587440</v>
      </c>
      <c r="H120" s="11">
        <f t="shared" ref="H120:M121" si="42">H121</f>
        <v>3508974</v>
      </c>
      <c r="I120" s="11">
        <f t="shared" si="42"/>
        <v>-858316</v>
      </c>
      <c r="J120" s="8">
        <f t="shared" si="42"/>
        <v>13729124</v>
      </c>
      <c r="K120" s="8">
        <f t="shared" si="42"/>
        <v>0</v>
      </c>
      <c r="L120" s="8">
        <f t="shared" si="42"/>
        <v>0</v>
      </c>
      <c r="M120" s="33">
        <f t="shared" si="42"/>
        <v>0</v>
      </c>
      <c r="N120" s="33">
        <f>SUM(J120:M120)</f>
        <v>13729124</v>
      </c>
      <c r="O120" s="113">
        <f>H120/G120*100</f>
        <v>24.0547621789704</v>
      </c>
      <c r="P120" s="12">
        <f>N120/G120*100</f>
        <v>94.116061488513409</v>
      </c>
    </row>
    <row r="121" spans="1:16" x14ac:dyDescent="0.25">
      <c r="A121" s="13">
        <v>7231</v>
      </c>
      <c r="B121" s="14" t="s">
        <v>100</v>
      </c>
      <c r="C121" s="148">
        <f t="shared" si="41"/>
        <v>14587440</v>
      </c>
      <c r="D121" s="15">
        <f t="shared" si="41"/>
        <v>0</v>
      </c>
      <c r="E121" s="15">
        <f t="shared" si="41"/>
        <v>0</v>
      </c>
      <c r="F121" s="16">
        <f t="shared" si="41"/>
        <v>0</v>
      </c>
      <c r="G121" s="111">
        <f>SUM(C121:F121)</f>
        <v>14587440</v>
      </c>
      <c r="H121" s="18">
        <f t="shared" si="42"/>
        <v>3508974</v>
      </c>
      <c r="I121" s="18">
        <f t="shared" si="42"/>
        <v>-858316</v>
      </c>
      <c r="J121" s="148">
        <f t="shared" si="42"/>
        <v>13729124</v>
      </c>
      <c r="K121" s="15">
        <f t="shared" si="42"/>
        <v>0</v>
      </c>
      <c r="L121" s="15">
        <f t="shared" si="42"/>
        <v>0</v>
      </c>
      <c r="M121" s="16">
        <f t="shared" si="42"/>
        <v>0</v>
      </c>
      <c r="N121" s="111">
        <f>SUM(J121:M121)</f>
        <v>13729124</v>
      </c>
      <c r="O121" s="114">
        <f>H121/G121*100</f>
        <v>24.0547621789704</v>
      </c>
      <c r="P121" s="19">
        <f>N121/G121*100</f>
        <v>94.116061488513409</v>
      </c>
    </row>
    <row r="122" spans="1:16" x14ac:dyDescent="0.25">
      <c r="A122" s="20">
        <v>723100</v>
      </c>
      <c r="B122" s="65" t="s">
        <v>100</v>
      </c>
      <c r="C122" s="107">
        <v>14587440</v>
      </c>
      <c r="D122" s="22">
        <v>0</v>
      </c>
      <c r="E122" s="22">
        <v>0</v>
      </c>
      <c r="F122" s="23">
        <v>0</v>
      </c>
      <c r="G122" s="120">
        <f>SUM(C122:F122)</f>
        <v>14587440</v>
      </c>
      <c r="H122" s="61">
        <v>3508974</v>
      </c>
      <c r="I122" s="61">
        <f>N122-G122</f>
        <v>-858316</v>
      </c>
      <c r="J122" s="107">
        <v>13729124</v>
      </c>
      <c r="K122" s="22">
        <v>0</v>
      </c>
      <c r="L122" s="22">
        <v>0</v>
      </c>
      <c r="M122" s="23">
        <v>0</v>
      </c>
      <c r="N122" s="120">
        <f>SUM(J122:M122)</f>
        <v>13729124</v>
      </c>
      <c r="O122" s="25">
        <f>H122/G122*100</f>
        <v>24.0547621789704</v>
      </c>
      <c r="P122" s="25">
        <f>N122/G122*100</f>
        <v>94.116061488513409</v>
      </c>
    </row>
    <row r="123" spans="1:16" ht="21" customHeight="1" thickBot="1" x14ac:dyDescent="0.3">
      <c r="A123" s="37"/>
      <c r="B123" s="67"/>
      <c r="C123" s="30"/>
      <c r="D123" s="30"/>
      <c r="E123" s="30"/>
      <c r="F123" s="30"/>
      <c r="G123" s="122"/>
      <c r="H123" s="68"/>
      <c r="I123" s="68"/>
      <c r="J123" s="30"/>
      <c r="K123" s="30"/>
      <c r="L123" s="30"/>
      <c r="M123" s="30"/>
      <c r="N123" s="122"/>
      <c r="O123" s="41"/>
      <c r="P123" s="41"/>
    </row>
    <row r="124" spans="1:16" ht="15.75" thickBot="1" x14ac:dyDescent="0.3">
      <c r="A124" s="108">
        <v>73</v>
      </c>
      <c r="B124" s="3" t="s">
        <v>101</v>
      </c>
      <c r="C124" s="4">
        <f>C126+C130</f>
        <v>160080</v>
      </c>
      <c r="D124" s="4">
        <f>D126+D130</f>
        <v>0</v>
      </c>
      <c r="E124" s="4">
        <f>E126+E130</f>
        <v>0</v>
      </c>
      <c r="F124" s="4">
        <f>F126+F130</f>
        <v>0</v>
      </c>
      <c r="G124" s="4">
        <f>G126+G130</f>
        <v>160080</v>
      </c>
      <c r="H124" s="4">
        <f t="shared" ref="H124:N124" si="43">H126+H130</f>
        <v>58262</v>
      </c>
      <c r="I124" s="4">
        <f t="shared" si="43"/>
        <v>0</v>
      </c>
      <c r="J124" s="4">
        <f t="shared" si="43"/>
        <v>160080</v>
      </c>
      <c r="K124" s="4">
        <f t="shared" si="43"/>
        <v>0</v>
      </c>
      <c r="L124" s="4">
        <f t="shared" si="43"/>
        <v>0</v>
      </c>
      <c r="M124" s="4">
        <f t="shared" si="43"/>
        <v>0</v>
      </c>
      <c r="N124" s="4">
        <f t="shared" si="43"/>
        <v>160080</v>
      </c>
      <c r="O124" s="118">
        <v>0</v>
      </c>
      <c r="P124" s="44">
        <v>0</v>
      </c>
    </row>
    <row r="125" spans="1:16" x14ac:dyDescent="0.25">
      <c r="A125" s="1"/>
      <c r="B125" s="1"/>
      <c r="C125" s="127"/>
      <c r="D125" s="127"/>
      <c r="E125" s="127"/>
      <c r="F125" s="127"/>
      <c r="G125" s="121"/>
      <c r="H125" s="1"/>
      <c r="I125" s="1"/>
      <c r="J125" s="127"/>
      <c r="K125" s="127"/>
      <c r="L125" s="127"/>
      <c r="M125" s="127"/>
      <c r="N125" s="121"/>
      <c r="O125" s="1"/>
      <c r="P125" s="1"/>
    </row>
    <row r="126" spans="1:16" ht="22.5" x14ac:dyDescent="0.25">
      <c r="A126" s="6">
        <v>732</v>
      </c>
      <c r="B126" s="69" t="s">
        <v>134</v>
      </c>
      <c r="C126" s="8">
        <f t="shared" ref="C126:F127" si="44">SUM(C127)</f>
        <v>160000</v>
      </c>
      <c r="D126" s="8">
        <f t="shared" si="44"/>
        <v>0</v>
      </c>
      <c r="E126" s="8">
        <f t="shared" si="44"/>
        <v>0</v>
      </c>
      <c r="F126" s="33">
        <f t="shared" si="44"/>
        <v>0</v>
      </c>
      <c r="G126" s="33">
        <f>SUM(C126:F126)</f>
        <v>160000</v>
      </c>
      <c r="H126" s="11">
        <f>H127</f>
        <v>58262</v>
      </c>
      <c r="I126" s="11">
        <f t="shared" ref="I126:M127" si="45">SUM(I127)</f>
        <v>0</v>
      </c>
      <c r="J126" s="8">
        <f t="shared" si="45"/>
        <v>160000</v>
      </c>
      <c r="K126" s="8">
        <f t="shared" si="45"/>
        <v>0</v>
      </c>
      <c r="L126" s="8">
        <f t="shared" si="45"/>
        <v>0</v>
      </c>
      <c r="M126" s="33">
        <f t="shared" si="45"/>
        <v>0</v>
      </c>
      <c r="N126" s="33">
        <f>SUM(J126:M126)</f>
        <v>160000</v>
      </c>
      <c r="O126" s="113">
        <v>0</v>
      </c>
      <c r="P126" s="12">
        <v>0</v>
      </c>
    </row>
    <row r="127" spans="1:16" ht="22.5" x14ac:dyDescent="0.25">
      <c r="A127" s="13">
        <v>7321</v>
      </c>
      <c r="B127" s="70" t="s">
        <v>134</v>
      </c>
      <c r="C127" s="15">
        <f>SUM(C128)</f>
        <v>160000</v>
      </c>
      <c r="D127" s="15">
        <f t="shared" si="44"/>
        <v>0</v>
      </c>
      <c r="E127" s="15">
        <f t="shared" si="44"/>
        <v>0</v>
      </c>
      <c r="F127" s="71">
        <f t="shared" si="44"/>
        <v>0</v>
      </c>
      <c r="G127" s="111">
        <f>SUM(C127:F127)</f>
        <v>160000</v>
      </c>
      <c r="H127" s="18">
        <f>H128</f>
        <v>58262</v>
      </c>
      <c r="I127" s="18">
        <f t="shared" si="45"/>
        <v>0</v>
      </c>
      <c r="J127" s="15">
        <f>SUM(J128)</f>
        <v>160000</v>
      </c>
      <c r="K127" s="15">
        <f t="shared" si="45"/>
        <v>0</v>
      </c>
      <c r="L127" s="15">
        <f t="shared" si="45"/>
        <v>0</v>
      </c>
      <c r="M127" s="71">
        <f t="shared" si="45"/>
        <v>0</v>
      </c>
      <c r="N127" s="111">
        <f>SUM(J127:M127)</f>
        <v>160000</v>
      </c>
      <c r="O127" s="114">
        <v>0</v>
      </c>
      <c r="P127" s="19">
        <v>0</v>
      </c>
    </row>
    <row r="128" spans="1:16" ht="22.5" x14ac:dyDescent="0.25">
      <c r="A128" s="83">
        <v>732100</v>
      </c>
      <c r="B128" s="84" t="s">
        <v>134</v>
      </c>
      <c r="C128" s="22">
        <v>160000</v>
      </c>
      <c r="D128" s="22"/>
      <c r="E128" s="66">
        <v>0</v>
      </c>
      <c r="F128" s="23"/>
      <c r="G128" s="102">
        <f>SUM(C128:F128)</f>
        <v>160000</v>
      </c>
      <c r="H128" s="61">
        <v>58262</v>
      </c>
      <c r="I128" s="61">
        <f>N128-G128</f>
        <v>0</v>
      </c>
      <c r="J128" s="22">
        <v>160000</v>
      </c>
      <c r="K128" s="22"/>
      <c r="L128" s="66">
        <v>0</v>
      </c>
      <c r="M128" s="23"/>
      <c r="N128" s="102">
        <f>SUM(J128:M128)</f>
        <v>160000</v>
      </c>
      <c r="O128" s="115">
        <v>0</v>
      </c>
      <c r="P128" s="25">
        <v>0</v>
      </c>
    </row>
    <row r="129" spans="1:16" x14ac:dyDescent="0.25">
      <c r="A129" s="1"/>
      <c r="B129" s="1"/>
      <c r="C129" s="127"/>
      <c r="D129" s="127"/>
      <c r="E129" s="127"/>
      <c r="F129" s="127"/>
      <c r="G129" s="121"/>
      <c r="H129" s="1"/>
      <c r="I129" s="1"/>
      <c r="J129" s="127"/>
      <c r="K129" s="127"/>
      <c r="L129" s="127"/>
      <c r="M129" s="127"/>
      <c r="N129" s="121"/>
      <c r="O129" s="1"/>
      <c r="P129" s="1"/>
    </row>
    <row r="130" spans="1:16" x14ac:dyDescent="0.25">
      <c r="A130" s="6">
        <v>733</v>
      </c>
      <c r="B130" s="69" t="s">
        <v>102</v>
      </c>
      <c r="C130" s="8">
        <f t="shared" ref="C130:F131" si="46">SUM(C131)</f>
        <v>80</v>
      </c>
      <c r="D130" s="8">
        <f t="shared" si="46"/>
        <v>0</v>
      </c>
      <c r="E130" s="8">
        <f t="shared" si="46"/>
        <v>0</v>
      </c>
      <c r="F130" s="33">
        <f t="shared" si="46"/>
        <v>0</v>
      </c>
      <c r="G130" s="33">
        <f>SUM(C130:F130)</f>
        <v>80</v>
      </c>
      <c r="H130" s="11">
        <f>H131</f>
        <v>0</v>
      </c>
      <c r="I130" s="11">
        <f>SUM(I131)</f>
        <v>0</v>
      </c>
      <c r="J130" s="8">
        <f t="shared" ref="J130:M131" si="47">SUM(J131)</f>
        <v>80</v>
      </c>
      <c r="K130" s="8">
        <f t="shared" si="47"/>
        <v>0</v>
      </c>
      <c r="L130" s="8">
        <f t="shared" si="47"/>
        <v>0</v>
      </c>
      <c r="M130" s="33">
        <f t="shared" si="47"/>
        <v>0</v>
      </c>
      <c r="N130" s="33">
        <f>SUM(J130:M130)</f>
        <v>80</v>
      </c>
      <c r="O130" s="113">
        <v>0</v>
      </c>
      <c r="P130" s="12">
        <v>0</v>
      </c>
    </row>
    <row r="131" spans="1:16" x14ac:dyDescent="0.25">
      <c r="A131" s="13">
        <v>7331</v>
      </c>
      <c r="B131" s="70" t="s">
        <v>102</v>
      </c>
      <c r="C131" s="15">
        <f>SUM(C132)</f>
        <v>80</v>
      </c>
      <c r="D131" s="15">
        <f t="shared" si="46"/>
        <v>0</v>
      </c>
      <c r="E131" s="15">
        <f t="shared" si="46"/>
        <v>0</v>
      </c>
      <c r="F131" s="71">
        <f t="shared" si="46"/>
        <v>0</v>
      </c>
      <c r="G131" s="111">
        <f>SUM(C131:F131)</f>
        <v>80</v>
      </c>
      <c r="H131" s="18">
        <f>H132</f>
        <v>0</v>
      </c>
      <c r="I131" s="18">
        <f>SUM(I132)</f>
        <v>0</v>
      </c>
      <c r="J131" s="15">
        <f>SUM(J132)</f>
        <v>80</v>
      </c>
      <c r="K131" s="15">
        <f t="shared" si="47"/>
        <v>0</v>
      </c>
      <c r="L131" s="15">
        <f t="shared" si="47"/>
        <v>0</v>
      </c>
      <c r="M131" s="71">
        <f t="shared" si="47"/>
        <v>0</v>
      </c>
      <c r="N131" s="111">
        <f>SUM(J131:M131)</f>
        <v>80</v>
      </c>
      <c r="O131" s="114">
        <v>0</v>
      </c>
      <c r="P131" s="19">
        <v>0</v>
      </c>
    </row>
    <row r="132" spans="1:16" ht="22.5" x14ac:dyDescent="0.25">
      <c r="A132" s="56">
        <v>733116</v>
      </c>
      <c r="B132" s="57" t="s">
        <v>103</v>
      </c>
      <c r="C132" s="22">
        <v>80</v>
      </c>
      <c r="D132" s="22"/>
      <c r="E132" s="66">
        <v>0</v>
      </c>
      <c r="F132" s="23"/>
      <c r="G132" s="72">
        <f>SUM(C132:F132)</f>
        <v>80</v>
      </c>
      <c r="H132" s="61">
        <v>0</v>
      </c>
      <c r="I132" s="61">
        <f>N132-G132</f>
        <v>0</v>
      </c>
      <c r="J132" s="22">
        <v>80</v>
      </c>
      <c r="K132" s="22"/>
      <c r="L132" s="66">
        <v>0</v>
      </c>
      <c r="M132" s="23"/>
      <c r="N132" s="72">
        <f>SUM(J132:M132)</f>
        <v>80</v>
      </c>
      <c r="O132" s="115">
        <v>0</v>
      </c>
      <c r="P132" s="25">
        <v>0</v>
      </c>
    </row>
    <row r="133" spans="1:16" ht="15.75" thickBot="1" x14ac:dyDescent="0.3">
      <c r="A133" s="73"/>
      <c r="B133" s="74"/>
      <c r="C133" s="75"/>
      <c r="D133" s="73"/>
      <c r="E133" s="73"/>
      <c r="F133" s="73"/>
      <c r="G133" s="124"/>
      <c r="H133" s="76"/>
      <c r="I133" s="76"/>
      <c r="J133" s="75"/>
      <c r="K133" s="73"/>
      <c r="L133" s="73"/>
      <c r="M133" s="73"/>
      <c r="N133" s="124"/>
      <c r="O133" s="77"/>
      <c r="P133" s="77"/>
    </row>
    <row r="134" spans="1:16" ht="15.75" thickBot="1" x14ac:dyDescent="0.3">
      <c r="A134" s="78">
        <v>7</v>
      </c>
      <c r="B134" s="79" t="s">
        <v>104</v>
      </c>
      <c r="C134" s="80">
        <f>C7+C28+C124</f>
        <v>1961978992</v>
      </c>
      <c r="D134" s="80">
        <f>D7+D28+D124</f>
        <v>468000</v>
      </c>
      <c r="E134" s="80">
        <f>E7+E28+E124</f>
        <v>61286364</v>
      </c>
      <c r="F134" s="80">
        <f>F7+F28+F124</f>
        <v>0</v>
      </c>
      <c r="G134" s="80">
        <f>G7+G28+G124</f>
        <v>2023733356</v>
      </c>
      <c r="H134" s="80">
        <f t="shared" ref="H134:N134" si="48">H7+H28+H124</f>
        <v>441658887</v>
      </c>
      <c r="I134" s="80">
        <f t="shared" si="48"/>
        <v>241002375</v>
      </c>
      <c r="J134" s="80">
        <f t="shared" si="48"/>
        <v>2199561367</v>
      </c>
      <c r="K134" s="80">
        <f t="shared" si="48"/>
        <v>468000</v>
      </c>
      <c r="L134" s="80">
        <f t="shared" si="48"/>
        <v>64706364</v>
      </c>
      <c r="M134" s="80">
        <f t="shared" si="48"/>
        <v>0</v>
      </c>
      <c r="N134" s="80">
        <f t="shared" si="48"/>
        <v>2264735731</v>
      </c>
      <c r="O134" s="118">
        <f>H134/G134*100</f>
        <v>21.823966368423093</v>
      </c>
      <c r="P134" s="81">
        <f>N134/G134*100</f>
        <v>111.90880084500618</v>
      </c>
    </row>
    <row r="135" spans="1:16" ht="15.75" thickBot="1" x14ac:dyDescent="0.3">
      <c r="A135" s="1"/>
      <c r="B135" s="1"/>
      <c r="C135" s="127"/>
      <c r="D135" s="127"/>
      <c r="E135" s="127"/>
      <c r="F135" s="127"/>
      <c r="G135" s="121"/>
      <c r="H135" s="1"/>
      <c r="I135" s="1"/>
      <c r="J135" s="127"/>
      <c r="K135" s="127"/>
      <c r="L135" s="127"/>
      <c r="M135" s="127"/>
      <c r="N135" s="121"/>
      <c r="O135" s="1"/>
      <c r="P135" s="1"/>
    </row>
    <row r="136" spans="1:16" ht="15.75" thickBot="1" x14ac:dyDescent="0.3">
      <c r="A136" s="108">
        <v>81</v>
      </c>
      <c r="B136" s="3" t="s">
        <v>105</v>
      </c>
      <c r="C136" s="82">
        <f t="shared" ref="C136:N136" si="49">C138+C143+C147+C156</f>
        <v>630110000</v>
      </c>
      <c r="D136" s="82">
        <f t="shared" si="49"/>
        <v>0</v>
      </c>
      <c r="E136" s="82">
        <f t="shared" si="49"/>
        <v>0</v>
      </c>
      <c r="F136" s="82">
        <f t="shared" si="49"/>
        <v>0</v>
      </c>
      <c r="G136" s="4">
        <f t="shared" si="49"/>
        <v>630110000</v>
      </c>
      <c r="H136" s="82">
        <f t="shared" si="49"/>
        <v>9397019</v>
      </c>
      <c r="I136" s="82">
        <f t="shared" si="49"/>
        <v>-300000000</v>
      </c>
      <c r="J136" s="82">
        <f t="shared" si="49"/>
        <v>330110000</v>
      </c>
      <c r="K136" s="82">
        <f t="shared" si="49"/>
        <v>0</v>
      </c>
      <c r="L136" s="82">
        <f t="shared" si="49"/>
        <v>0</v>
      </c>
      <c r="M136" s="82">
        <f t="shared" si="49"/>
        <v>0</v>
      </c>
      <c r="N136" s="4">
        <f t="shared" si="49"/>
        <v>330110000</v>
      </c>
      <c r="O136" s="118">
        <f>H136/G136*100</f>
        <v>1.4913299265207662</v>
      </c>
      <c r="P136" s="81">
        <f>N136/G136*100</f>
        <v>52.389265366364604</v>
      </c>
    </row>
    <row r="137" spans="1:16" x14ac:dyDescent="0.25">
      <c r="A137" s="1"/>
      <c r="B137" s="1"/>
      <c r="C137" s="127"/>
      <c r="D137" s="127"/>
      <c r="E137" s="127"/>
      <c r="F137" s="127"/>
      <c r="G137" s="121"/>
      <c r="H137" s="1"/>
      <c r="I137" s="1"/>
      <c r="J137" s="127"/>
      <c r="K137" s="127"/>
      <c r="L137" s="127"/>
      <c r="M137" s="127"/>
      <c r="N137" s="121"/>
      <c r="O137" s="1"/>
      <c r="P137" s="1"/>
    </row>
    <row r="138" spans="1:16" ht="22.5" x14ac:dyDescent="0.25">
      <c r="A138" s="6">
        <v>811</v>
      </c>
      <c r="B138" s="7" t="s">
        <v>106</v>
      </c>
      <c r="C138" s="8">
        <f>SUM(C139)</f>
        <v>110000</v>
      </c>
      <c r="D138" s="8">
        <f>SUM(D139)</f>
        <v>0</v>
      </c>
      <c r="E138" s="8">
        <f>SUM(E139)</f>
        <v>0</v>
      </c>
      <c r="F138" s="33">
        <f>SUM(F139)</f>
        <v>0</v>
      </c>
      <c r="G138" s="33">
        <f>SUM(C138:F138)</f>
        <v>110000</v>
      </c>
      <c r="H138" s="11">
        <f>H139</f>
        <v>4900</v>
      </c>
      <c r="I138" s="11">
        <f>SUM(I139)</f>
        <v>0</v>
      </c>
      <c r="J138" s="8">
        <f>SUM(J139)</f>
        <v>110000</v>
      </c>
      <c r="K138" s="8">
        <f>SUM(K139)</f>
        <v>0</v>
      </c>
      <c r="L138" s="8">
        <f>SUM(L139)</f>
        <v>0</v>
      </c>
      <c r="M138" s="33">
        <f>SUM(M139)</f>
        <v>0</v>
      </c>
      <c r="N138" s="33">
        <f>SUM(J138:M138)</f>
        <v>110000</v>
      </c>
      <c r="O138" s="113">
        <v>0</v>
      </c>
      <c r="P138" s="12">
        <v>0</v>
      </c>
    </row>
    <row r="139" spans="1:16" x14ac:dyDescent="0.25">
      <c r="A139" s="13">
        <v>8111</v>
      </c>
      <c r="B139" s="14" t="s">
        <v>107</v>
      </c>
      <c r="C139" s="15">
        <f>C140+C141</f>
        <v>110000</v>
      </c>
      <c r="D139" s="15">
        <f>D140+D141</f>
        <v>0</v>
      </c>
      <c r="E139" s="15">
        <f>E140+E141</f>
        <v>0</v>
      </c>
      <c r="F139" s="71">
        <f>F140+F141</f>
        <v>0</v>
      </c>
      <c r="G139" s="111">
        <f>SUM(C139:F139)</f>
        <v>110000</v>
      </c>
      <c r="H139" s="17">
        <f t="shared" ref="H139:M139" si="50">H140+H141</f>
        <v>4900</v>
      </c>
      <c r="I139" s="18">
        <f t="shared" si="50"/>
        <v>0</v>
      </c>
      <c r="J139" s="15">
        <f t="shared" si="50"/>
        <v>110000</v>
      </c>
      <c r="K139" s="15">
        <f t="shared" si="50"/>
        <v>0</v>
      </c>
      <c r="L139" s="15">
        <f t="shared" si="50"/>
        <v>0</v>
      </c>
      <c r="M139" s="71">
        <f t="shared" si="50"/>
        <v>0</v>
      </c>
      <c r="N139" s="111">
        <f>SUM(J139:M139)</f>
        <v>110000</v>
      </c>
      <c r="O139" s="114">
        <v>0</v>
      </c>
      <c r="P139" s="19">
        <v>0</v>
      </c>
    </row>
    <row r="140" spans="1:16" x14ac:dyDescent="0.25">
      <c r="A140" s="56">
        <v>811114</v>
      </c>
      <c r="B140" s="63" t="s">
        <v>108</v>
      </c>
      <c r="C140" s="59">
        <v>110000</v>
      </c>
      <c r="D140" s="48"/>
      <c r="E140" s="48"/>
      <c r="F140" s="103"/>
      <c r="G140" s="111">
        <f>SUM(C140:F140)</f>
        <v>110000</v>
      </c>
      <c r="H140" s="104">
        <v>4900</v>
      </c>
      <c r="I140" s="31">
        <f>N140-G140</f>
        <v>0</v>
      </c>
      <c r="J140" s="59">
        <v>110000</v>
      </c>
      <c r="K140" s="48"/>
      <c r="L140" s="48"/>
      <c r="M140" s="103"/>
      <c r="N140" s="111">
        <f>SUM(J140:M140)</f>
        <v>110000</v>
      </c>
      <c r="O140" s="114">
        <v>0</v>
      </c>
      <c r="P140" s="19"/>
    </row>
    <row r="141" spans="1:16" x14ac:dyDescent="0.25">
      <c r="A141" s="83">
        <v>811126</v>
      </c>
      <c r="B141" s="84" t="s">
        <v>121</v>
      </c>
      <c r="C141" s="105">
        <v>0</v>
      </c>
      <c r="D141" s="85"/>
      <c r="E141" s="85"/>
      <c r="F141" s="86"/>
      <c r="G141" s="102">
        <f>SUM(C141:F141)</f>
        <v>0</v>
      </c>
      <c r="H141" s="110">
        <v>0</v>
      </c>
      <c r="I141" s="32">
        <f>N141-G141</f>
        <v>0</v>
      </c>
      <c r="J141" s="105">
        <v>0</v>
      </c>
      <c r="K141" s="85"/>
      <c r="L141" s="85"/>
      <c r="M141" s="86"/>
      <c r="N141" s="102">
        <f>SUM(J141:M141)</f>
        <v>0</v>
      </c>
      <c r="O141" s="115">
        <v>0</v>
      </c>
      <c r="P141" s="25">
        <v>0</v>
      </c>
    </row>
    <row r="142" spans="1:16" x14ac:dyDescent="0.25">
      <c r="A142" s="1"/>
      <c r="B142" s="1"/>
      <c r="C142" s="127"/>
      <c r="D142" s="127"/>
      <c r="E142" s="127"/>
      <c r="F142" s="127"/>
      <c r="G142" s="121"/>
      <c r="H142" s="1"/>
      <c r="I142" s="1"/>
      <c r="J142" s="127"/>
      <c r="K142" s="127"/>
      <c r="L142" s="127"/>
      <c r="M142" s="127"/>
      <c r="N142" s="121"/>
      <c r="O142" s="1"/>
      <c r="P142" s="1"/>
    </row>
    <row r="143" spans="1:16" x14ac:dyDescent="0.25">
      <c r="A143" s="6">
        <v>813</v>
      </c>
      <c r="B143" s="7" t="s">
        <v>119</v>
      </c>
      <c r="C143" s="8">
        <f t="shared" ref="C143:F144" si="51">SUM(C144)</f>
        <v>0</v>
      </c>
      <c r="D143" s="8">
        <f t="shared" si="51"/>
        <v>0</v>
      </c>
      <c r="E143" s="8">
        <f t="shared" si="51"/>
        <v>0</v>
      </c>
      <c r="F143" s="33">
        <f t="shared" si="51"/>
        <v>0</v>
      </c>
      <c r="G143" s="33">
        <f>SUM(C143:F143)</f>
        <v>0</v>
      </c>
      <c r="H143" s="11">
        <f>H144</f>
        <v>0</v>
      </c>
      <c r="I143" s="11">
        <f>SUM(I144)</f>
        <v>0</v>
      </c>
      <c r="J143" s="8">
        <f>SUM(J144)</f>
        <v>0</v>
      </c>
      <c r="K143" s="8">
        <f>SUM(K144)</f>
        <v>0</v>
      </c>
      <c r="L143" s="8">
        <f>SUM(L144)</f>
        <v>0</v>
      </c>
      <c r="M143" s="33">
        <f>SUM(M144)</f>
        <v>0</v>
      </c>
      <c r="N143" s="33">
        <f>SUM(J143:M143)</f>
        <v>0</v>
      </c>
      <c r="O143" s="113">
        <v>0</v>
      </c>
      <c r="P143" s="12">
        <v>0</v>
      </c>
    </row>
    <row r="144" spans="1:16" x14ac:dyDescent="0.25">
      <c r="A144" s="13">
        <v>8130</v>
      </c>
      <c r="B144" s="14" t="s">
        <v>119</v>
      </c>
      <c r="C144" s="15">
        <f t="shared" si="51"/>
        <v>0</v>
      </c>
      <c r="D144" s="15">
        <v>0</v>
      </c>
      <c r="E144" s="15">
        <v>0</v>
      </c>
      <c r="F144" s="16">
        <v>0</v>
      </c>
      <c r="G144" s="111">
        <f>SUM(C144:F144)</f>
        <v>0</v>
      </c>
      <c r="H144" s="18">
        <f>H145</f>
        <v>0</v>
      </c>
      <c r="I144" s="18">
        <f>SUM(I145)</f>
        <v>0</v>
      </c>
      <c r="J144" s="15">
        <f>SUM(J145)</f>
        <v>0</v>
      </c>
      <c r="K144" s="15">
        <v>0</v>
      </c>
      <c r="L144" s="15">
        <v>0</v>
      </c>
      <c r="M144" s="16">
        <v>0</v>
      </c>
      <c r="N144" s="111">
        <f>SUM(J144:M144)</f>
        <v>0</v>
      </c>
      <c r="O144" s="114">
        <v>0</v>
      </c>
      <c r="P144" s="19">
        <v>0</v>
      </c>
    </row>
    <row r="145" spans="1:16" ht="22.5" x14ac:dyDescent="0.25">
      <c r="A145" s="83">
        <v>813000</v>
      </c>
      <c r="B145" s="84" t="s">
        <v>120</v>
      </c>
      <c r="C145" s="32">
        <v>0</v>
      </c>
      <c r="D145" s="85"/>
      <c r="E145" s="85"/>
      <c r="F145" s="86"/>
      <c r="G145" s="31">
        <f>SUM(C145:F145)</f>
        <v>0</v>
      </c>
      <c r="H145" s="61">
        <v>0</v>
      </c>
      <c r="I145" s="61">
        <f>N145-G145</f>
        <v>0</v>
      </c>
      <c r="J145" s="32">
        <v>0</v>
      </c>
      <c r="K145" s="85"/>
      <c r="L145" s="85"/>
      <c r="M145" s="86"/>
      <c r="N145" s="31">
        <f>SUM(J145:M145)</f>
        <v>0</v>
      </c>
      <c r="O145" s="115">
        <v>0</v>
      </c>
      <c r="P145" s="25">
        <v>0</v>
      </c>
    </row>
    <row r="146" spans="1:16" x14ac:dyDescent="0.25">
      <c r="A146" s="83"/>
      <c r="B146" s="84"/>
      <c r="C146" s="87"/>
      <c r="D146" s="88"/>
      <c r="E146" s="88"/>
      <c r="F146" s="88"/>
      <c r="G146" s="125"/>
      <c r="H146" s="68"/>
      <c r="I146" s="68"/>
      <c r="J146" s="87"/>
      <c r="K146" s="88"/>
      <c r="L146" s="88"/>
      <c r="M146" s="88"/>
      <c r="N146" s="125"/>
      <c r="O146" s="89"/>
      <c r="P146" s="90"/>
    </row>
    <row r="147" spans="1:16" x14ac:dyDescent="0.25">
      <c r="A147" s="6">
        <v>814</v>
      </c>
      <c r="B147" s="7" t="s">
        <v>109</v>
      </c>
      <c r="C147" s="45">
        <f>C148+C150+C152</f>
        <v>250000000</v>
      </c>
      <c r="D147" s="45">
        <f>D148+D150+D152</f>
        <v>0</v>
      </c>
      <c r="E147" s="45">
        <f>E148+E150+E152</f>
        <v>0</v>
      </c>
      <c r="F147" s="45">
        <f>F148+F150+F152</f>
        <v>0</v>
      </c>
      <c r="G147" s="33">
        <f>C147+D147+E147+F147</f>
        <v>250000000</v>
      </c>
      <c r="H147" s="45">
        <f t="shared" ref="H147:M147" si="52">H148+H150+H152</f>
        <v>9392119</v>
      </c>
      <c r="I147" s="45">
        <f t="shared" si="52"/>
        <v>-20000000</v>
      </c>
      <c r="J147" s="45">
        <f t="shared" si="52"/>
        <v>230000000</v>
      </c>
      <c r="K147" s="45">
        <f t="shared" si="52"/>
        <v>0</v>
      </c>
      <c r="L147" s="45">
        <f t="shared" si="52"/>
        <v>0</v>
      </c>
      <c r="M147" s="45">
        <f t="shared" si="52"/>
        <v>0</v>
      </c>
      <c r="N147" s="33">
        <f>J147+K147+L147+M147</f>
        <v>230000000</v>
      </c>
      <c r="O147" s="113">
        <v>0</v>
      </c>
      <c r="P147" s="12">
        <v>0</v>
      </c>
    </row>
    <row r="148" spans="1:16" x14ac:dyDescent="0.25">
      <c r="A148" s="13">
        <v>8141</v>
      </c>
      <c r="B148" s="14" t="s">
        <v>110</v>
      </c>
      <c r="C148" s="15">
        <f>SUM(C149:C149)</f>
        <v>0</v>
      </c>
      <c r="D148" s="15">
        <f>SUM(D149:D149)</f>
        <v>0</v>
      </c>
      <c r="E148" s="15">
        <f>SUM(E149:E149)</f>
        <v>0</v>
      </c>
      <c r="F148" s="16">
        <f>SUM(F149:F149)</f>
        <v>0</v>
      </c>
      <c r="G148" s="111">
        <f>G149</f>
        <v>0</v>
      </c>
      <c r="H148" s="18">
        <f t="shared" ref="H148:M148" si="53">SUM(H149:H149)</f>
        <v>0</v>
      </c>
      <c r="I148" s="18">
        <f t="shared" si="53"/>
        <v>0</v>
      </c>
      <c r="J148" s="15">
        <f t="shared" si="53"/>
        <v>0</v>
      </c>
      <c r="K148" s="15">
        <f t="shared" si="53"/>
        <v>0</v>
      </c>
      <c r="L148" s="15">
        <f t="shared" si="53"/>
        <v>0</v>
      </c>
      <c r="M148" s="16">
        <f t="shared" si="53"/>
        <v>0</v>
      </c>
      <c r="N148" s="111">
        <f>N149</f>
        <v>0</v>
      </c>
      <c r="O148" s="114">
        <v>0</v>
      </c>
      <c r="P148" s="19">
        <v>0</v>
      </c>
    </row>
    <row r="149" spans="1:16" x14ac:dyDescent="0.25">
      <c r="A149" s="26">
        <v>814100</v>
      </c>
      <c r="B149" s="14" t="s">
        <v>110</v>
      </c>
      <c r="C149" s="28">
        <v>0</v>
      </c>
      <c r="D149" s="28">
        <v>0</v>
      </c>
      <c r="E149" s="28">
        <v>0</v>
      </c>
      <c r="F149" s="29">
        <v>0</v>
      </c>
      <c r="G149" s="122">
        <f>SUM(C149:F149)</f>
        <v>0</v>
      </c>
      <c r="H149" s="91"/>
      <c r="I149" s="91">
        <f>N149-G149</f>
        <v>0</v>
      </c>
      <c r="J149" s="28">
        <v>0</v>
      </c>
      <c r="K149" s="28">
        <v>0</v>
      </c>
      <c r="L149" s="28">
        <v>0</v>
      </c>
      <c r="M149" s="29">
        <v>0</v>
      </c>
      <c r="N149" s="122">
        <f>SUM(J149:M149)</f>
        <v>0</v>
      </c>
      <c r="O149" s="114">
        <v>0</v>
      </c>
      <c r="P149" s="19"/>
    </row>
    <row r="150" spans="1:16" x14ac:dyDescent="0.25">
      <c r="A150" s="49">
        <v>8142</v>
      </c>
      <c r="B150" s="50" t="s">
        <v>111</v>
      </c>
      <c r="C150" s="92">
        <f t="shared" ref="C150:N150" si="54">C151</f>
        <v>0</v>
      </c>
      <c r="D150" s="28">
        <f t="shared" si="54"/>
        <v>0</v>
      </c>
      <c r="E150" s="28">
        <f t="shared" si="54"/>
        <v>0</v>
      </c>
      <c r="F150" s="29">
        <f t="shared" si="54"/>
        <v>0</v>
      </c>
      <c r="G150" s="123">
        <f t="shared" si="54"/>
        <v>0</v>
      </c>
      <c r="H150" s="92">
        <f t="shared" si="54"/>
        <v>0</v>
      </c>
      <c r="I150" s="91">
        <f t="shared" si="54"/>
        <v>0</v>
      </c>
      <c r="J150" s="92">
        <f t="shared" si="54"/>
        <v>0</v>
      </c>
      <c r="K150" s="28">
        <f t="shared" si="54"/>
        <v>0</v>
      </c>
      <c r="L150" s="28">
        <f t="shared" si="54"/>
        <v>0</v>
      </c>
      <c r="M150" s="29">
        <f t="shared" si="54"/>
        <v>0</v>
      </c>
      <c r="N150" s="123">
        <f t="shared" si="54"/>
        <v>0</v>
      </c>
      <c r="O150" s="114">
        <v>0</v>
      </c>
      <c r="P150" s="19">
        <v>0</v>
      </c>
    </row>
    <row r="151" spans="1:16" ht="22.5" x14ac:dyDescent="0.25">
      <c r="A151" s="26">
        <v>814214</v>
      </c>
      <c r="B151" s="35" t="s">
        <v>112</v>
      </c>
      <c r="C151" s="91">
        <v>0</v>
      </c>
      <c r="D151" s="28"/>
      <c r="E151" s="28"/>
      <c r="F151" s="29"/>
      <c r="G151" s="123">
        <f>SUM(C151:F151)</f>
        <v>0</v>
      </c>
      <c r="H151" s="36"/>
      <c r="I151" s="91">
        <f>N151-G151</f>
        <v>0</v>
      </c>
      <c r="J151" s="91">
        <v>0</v>
      </c>
      <c r="K151" s="28"/>
      <c r="L151" s="28"/>
      <c r="M151" s="29"/>
      <c r="N151" s="123">
        <f>SUM(J151:M151)</f>
        <v>0</v>
      </c>
      <c r="O151" s="114">
        <v>0</v>
      </c>
      <c r="P151" s="19">
        <v>0</v>
      </c>
    </row>
    <row r="152" spans="1:16" x14ac:dyDescent="0.25">
      <c r="A152" s="49">
        <v>8143</v>
      </c>
      <c r="B152" s="50" t="s">
        <v>113</v>
      </c>
      <c r="C152" s="59">
        <f>SUM(C153:C154)</f>
        <v>250000000</v>
      </c>
      <c r="D152" s="48">
        <f>SUM(D153:D154)</f>
        <v>0</v>
      </c>
      <c r="E152" s="48">
        <f>SUM(E153:E154)</f>
        <v>0</v>
      </c>
      <c r="F152" s="58">
        <f>SUM(F153:F154)</f>
        <v>0</v>
      </c>
      <c r="G152" s="123">
        <f>G153</f>
        <v>250000000</v>
      </c>
      <c r="H152" s="92">
        <f>SUM(H153:H154)</f>
        <v>9392119</v>
      </c>
      <c r="I152" s="91">
        <f>I153+I154</f>
        <v>-20000000</v>
      </c>
      <c r="J152" s="59">
        <f>SUM(J153:J154)</f>
        <v>230000000</v>
      </c>
      <c r="K152" s="48">
        <f>SUM(K153:K154)</f>
        <v>0</v>
      </c>
      <c r="L152" s="48">
        <f>SUM(L153:L154)</f>
        <v>0</v>
      </c>
      <c r="M152" s="58">
        <f>SUM(M153:M154)</f>
        <v>0</v>
      </c>
      <c r="N152" s="123">
        <f>N153</f>
        <v>230000000</v>
      </c>
      <c r="O152" s="114">
        <v>0</v>
      </c>
      <c r="P152" s="19">
        <f>N152/G152*100</f>
        <v>92</v>
      </c>
    </row>
    <row r="153" spans="1:16" x14ac:dyDescent="0.25">
      <c r="A153" s="26">
        <v>814312</v>
      </c>
      <c r="B153" s="35" t="s">
        <v>114</v>
      </c>
      <c r="C153" s="146">
        <v>250000000</v>
      </c>
      <c r="D153" s="28">
        <v>0</v>
      </c>
      <c r="E153" s="28">
        <v>0</v>
      </c>
      <c r="F153" s="29">
        <v>0</v>
      </c>
      <c r="G153" s="122">
        <f>SUM(C153:F153)</f>
        <v>250000000</v>
      </c>
      <c r="H153" s="36">
        <v>9392119</v>
      </c>
      <c r="I153" s="31">
        <f>N153-G153</f>
        <v>-20000000</v>
      </c>
      <c r="J153" s="146">
        <v>230000000</v>
      </c>
      <c r="K153" s="28">
        <v>0</v>
      </c>
      <c r="L153" s="28">
        <v>0</v>
      </c>
      <c r="M153" s="29">
        <v>0</v>
      </c>
      <c r="N153" s="122">
        <f>SUM(J153:M153)</f>
        <v>230000000</v>
      </c>
      <c r="O153" s="114">
        <v>0</v>
      </c>
      <c r="P153" s="19">
        <f>N153/G153*100</f>
        <v>92</v>
      </c>
    </row>
    <row r="154" spans="1:16" x14ac:dyDescent="0.25">
      <c r="A154" s="93">
        <v>814332</v>
      </c>
      <c r="B154" s="94" t="s">
        <v>115</v>
      </c>
      <c r="C154" s="95">
        <v>0</v>
      </c>
      <c r="D154" s="95">
        <v>0</v>
      </c>
      <c r="E154" s="95">
        <v>0</v>
      </c>
      <c r="F154" s="96">
        <v>0</v>
      </c>
      <c r="G154" s="98">
        <f>SUM(C154:F154)</f>
        <v>0</v>
      </c>
      <c r="H154" s="32">
        <v>0</v>
      </c>
      <c r="I154" s="32">
        <f>N154-G154</f>
        <v>0</v>
      </c>
      <c r="J154" s="95">
        <v>0</v>
      </c>
      <c r="K154" s="95">
        <v>0</v>
      </c>
      <c r="L154" s="95">
        <v>0</v>
      </c>
      <c r="M154" s="96">
        <v>0</v>
      </c>
      <c r="N154" s="98">
        <f>SUM(J154:M154)</f>
        <v>0</v>
      </c>
      <c r="O154" s="25">
        <v>0</v>
      </c>
      <c r="P154" s="25">
        <v>0</v>
      </c>
    </row>
    <row r="155" spans="1:16" x14ac:dyDescent="0.25">
      <c r="A155" s="1"/>
      <c r="B155" s="1"/>
      <c r="C155" s="127"/>
      <c r="D155" s="127"/>
      <c r="E155" s="127"/>
      <c r="F155" s="127"/>
      <c r="G155" s="121"/>
      <c r="H155" s="1"/>
      <c r="I155" s="1"/>
      <c r="J155" s="127"/>
      <c r="K155" s="127"/>
      <c r="L155" s="127"/>
      <c r="M155" s="127"/>
      <c r="N155" s="121"/>
      <c r="O155" s="1"/>
      <c r="P155" s="1"/>
    </row>
    <row r="156" spans="1:16" x14ac:dyDescent="0.25">
      <c r="A156" s="6">
        <v>815</v>
      </c>
      <c r="B156" s="7" t="s">
        <v>116</v>
      </c>
      <c r="C156" s="11">
        <f t="shared" ref="C156:F157" si="55">C157</f>
        <v>380000000</v>
      </c>
      <c r="D156" s="8">
        <f t="shared" si="55"/>
        <v>0</v>
      </c>
      <c r="E156" s="8">
        <f t="shared" si="55"/>
        <v>0</v>
      </c>
      <c r="F156" s="33">
        <f t="shared" si="55"/>
        <v>0</v>
      </c>
      <c r="G156" s="33">
        <f>SUM(C156:F156)</f>
        <v>380000000</v>
      </c>
      <c r="H156" s="11">
        <f>H157</f>
        <v>0</v>
      </c>
      <c r="I156" s="11">
        <f t="shared" ref="I156:I157" si="56">I157</f>
        <v>-280000000</v>
      </c>
      <c r="J156" s="11">
        <f t="shared" ref="J156:M157" si="57">J157</f>
        <v>100000000</v>
      </c>
      <c r="K156" s="8">
        <f t="shared" si="57"/>
        <v>0</v>
      </c>
      <c r="L156" s="8">
        <f t="shared" si="57"/>
        <v>0</v>
      </c>
      <c r="M156" s="33">
        <f t="shared" si="57"/>
        <v>0</v>
      </c>
      <c r="N156" s="33">
        <f>SUM(J156:M156)</f>
        <v>100000000</v>
      </c>
      <c r="O156" s="113">
        <f>H156/G156*100</f>
        <v>0</v>
      </c>
      <c r="P156" s="12">
        <f>N156/G156*100</f>
        <v>26.315789473684209</v>
      </c>
    </row>
    <row r="157" spans="1:16" x14ac:dyDescent="0.25">
      <c r="A157" s="13">
        <v>8153</v>
      </c>
      <c r="B157" s="14" t="s">
        <v>113</v>
      </c>
      <c r="C157" s="15">
        <f>SUM(C158)</f>
        <v>380000000</v>
      </c>
      <c r="D157" s="15">
        <f>D158</f>
        <v>0</v>
      </c>
      <c r="E157" s="15">
        <f t="shared" si="55"/>
        <v>0</v>
      </c>
      <c r="F157" s="16">
        <f t="shared" si="55"/>
        <v>0</v>
      </c>
      <c r="G157" s="111">
        <f>SUM(C157:F157)</f>
        <v>380000000</v>
      </c>
      <c r="H157" s="18">
        <f>H158</f>
        <v>0</v>
      </c>
      <c r="I157" s="18">
        <f t="shared" si="56"/>
        <v>-280000000</v>
      </c>
      <c r="J157" s="15">
        <f>SUM(J158)</f>
        <v>100000000</v>
      </c>
      <c r="K157" s="15">
        <f>K158</f>
        <v>0</v>
      </c>
      <c r="L157" s="15">
        <f t="shared" si="57"/>
        <v>0</v>
      </c>
      <c r="M157" s="16">
        <f t="shared" si="57"/>
        <v>0</v>
      </c>
      <c r="N157" s="111">
        <f>SUM(J157:M157)</f>
        <v>100000000</v>
      </c>
      <c r="O157" s="114">
        <f>H157/G157*100</f>
        <v>0</v>
      </c>
      <c r="P157" s="19">
        <f>N157/G157*100</f>
        <v>26.315789473684209</v>
      </c>
    </row>
    <row r="158" spans="1:16" x14ac:dyDescent="0.25">
      <c r="A158" s="93">
        <v>815311</v>
      </c>
      <c r="B158" s="94" t="s">
        <v>117</v>
      </c>
      <c r="C158" s="147">
        <v>380000000</v>
      </c>
      <c r="D158" s="95">
        <v>0</v>
      </c>
      <c r="E158" s="95">
        <v>0</v>
      </c>
      <c r="F158" s="98">
        <v>0</v>
      </c>
      <c r="G158" s="98">
        <f>SUM(C158:F158)</f>
        <v>380000000</v>
      </c>
      <c r="H158" s="32">
        <v>0</v>
      </c>
      <c r="I158" s="61">
        <f>N158-G158</f>
        <v>-280000000</v>
      </c>
      <c r="J158" s="147">
        <v>100000000</v>
      </c>
      <c r="K158" s="95">
        <v>0</v>
      </c>
      <c r="L158" s="95">
        <v>0</v>
      </c>
      <c r="M158" s="98">
        <v>0</v>
      </c>
      <c r="N158" s="98">
        <f>SUM(J158:M158)</f>
        <v>100000000</v>
      </c>
      <c r="O158" s="25">
        <f>H158/G158*100</f>
        <v>0</v>
      </c>
      <c r="P158" s="25">
        <f>N158/G158*100</f>
        <v>26.315789473684209</v>
      </c>
    </row>
    <row r="159" spans="1:16" ht="15.75" thickBot="1" x14ac:dyDescent="0.3">
      <c r="A159" s="1"/>
      <c r="B159" s="1"/>
      <c r="C159" s="127"/>
      <c r="D159" s="127"/>
      <c r="E159" s="127"/>
      <c r="F159" s="127"/>
      <c r="G159" s="121"/>
      <c r="H159" s="1"/>
      <c r="I159" s="1"/>
      <c r="J159" s="127"/>
      <c r="K159" s="127"/>
      <c r="L159" s="127"/>
      <c r="M159" s="127"/>
      <c r="N159" s="121"/>
      <c r="O159" s="1"/>
      <c r="P159" s="1"/>
    </row>
    <row r="160" spans="1:16" ht="15.75" thickBot="1" x14ac:dyDescent="0.3">
      <c r="A160" s="78">
        <v>8</v>
      </c>
      <c r="B160" s="79" t="s">
        <v>118</v>
      </c>
      <c r="C160" s="80">
        <f t="shared" ref="C160:N160" si="58">C136</f>
        <v>630110000</v>
      </c>
      <c r="D160" s="80">
        <f t="shared" si="58"/>
        <v>0</v>
      </c>
      <c r="E160" s="80">
        <f t="shared" si="58"/>
        <v>0</v>
      </c>
      <c r="F160" s="80">
        <f t="shared" si="58"/>
        <v>0</v>
      </c>
      <c r="G160" s="80">
        <f t="shared" si="58"/>
        <v>630110000</v>
      </c>
      <c r="H160" s="80">
        <f t="shared" si="58"/>
        <v>9397019</v>
      </c>
      <c r="I160" s="80">
        <f t="shared" si="58"/>
        <v>-300000000</v>
      </c>
      <c r="J160" s="80">
        <f t="shared" si="58"/>
        <v>330110000</v>
      </c>
      <c r="K160" s="80">
        <f t="shared" si="58"/>
        <v>0</v>
      </c>
      <c r="L160" s="80">
        <f t="shared" si="58"/>
        <v>0</v>
      </c>
      <c r="M160" s="80">
        <f t="shared" si="58"/>
        <v>0</v>
      </c>
      <c r="N160" s="80">
        <f t="shared" si="58"/>
        <v>330110000</v>
      </c>
      <c r="O160" s="118">
        <f>H160/G160*100</f>
        <v>1.4913299265207662</v>
      </c>
      <c r="P160" s="81">
        <f>N160/G160*100</f>
        <v>52.389265366364604</v>
      </c>
    </row>
    <row r="161" spans="1:16" ht="15.75" thickBot="1" x14ac:dyDescent="0.3">
      <c r="A161" s="128"/>
      <c r="B161" s="129"/>
      <c r="C161" s="130"/>
      <c r="D161" s="130"/>
      <c r="E161" s="130"/>
      <c r="F161" s="130"/>
      <c r="G161" s="131"/>
      <c r="H161" s="130"/>
      <c r="I161" s="130"/>
      <c r="J161" s="130"/>
      <c r="K161" s="130"/>
      <c r="L161" s="130"/>
      <c r="M161" s="130"/>
      <c r="N161" s="131"/>
      <c r="O161" s="132"/>
      <c r="P161" s="133"/>
    </row>
    <row r="162" spans="1:16" ht="23.25" thickBot="1" x14ac:dyDescent="0.3">
      <c r="A162" s="78">
        <v>5</v>
      </c>
      <c r="B162" s="79" t="s">
        <v>135</v>
      </c>
      <c r="C162" s="99">
        <f>C164</f>
        <v>0</v>
      </c>
      <c r="D162" s="99">
        <f>D164</f>
        <v>0</v>
      </c>
      <c r="E162" s="99">
        <f>E164</f>
        <v>0</v>
      </c>
      <c r="F162" s="99">
        <f>F164</f>
        <v>0</v>
      </c>
      <c r="G162" s="99">
        <f>G164</f>
        <v>0</v>
      </c>
      <c r="H162" s="99">
        <f t="shared" ref="H162:N162" si="59">H164</f>
        <v>0</v>
      </c>
      <c r="I162" s="99">
        <f t="shared" si="59"/>
        <v>107000000</v>
      </c>
      <c r="J162" s="99">
        <f t="shared" si="59"/>
        <v>107000000</v>
      </c>
      <c r="K162" s="99">
        <f t="shared" si="59"/>
        <v>0</v>
      </c>
      <c r="L162" s="99">
        <f t="shared" si="59"/>
        <v>0</v>
      </c>
      <c r="M162" s="99">
        <f t="shared" si="59"/>
        <v>0</v>
      </c>
      <c r="N162" s="99">
        <f t="shared" si="59"/>
        <v>107000000</v>
      </c>
      <c r="O162" s="134">
        <v>0</v>
      </c>
      <c r="P162" s="81">
        <v>0</v>
      </c>
    </row>
    <row r="163" spans="1:16" x14ac:dyDescent="0.25">
      <c r="A163" s="135"/>
      <c r="B163" s="136"/>
      <c r="C163" s="137"/>
      <c r="D163" s="137"/>
      <c r="E163" s="137"/>
      <c r="F163" s="137"/>
      <c r="G163" s="137"/>
      <c r="H163" s="137"/>
      <c r="I163" s="137"/>
      <c r="J163" s="137"/>
      <c r="K163" s="137"/>
      <c r="L163" s="137"/>
      <c r="M163" s="137"/>
      <c r="N163" s="137"/>
      <c r="O163" s="138"/>
      <c r="P163" s="139"/>
    </row>
    <row r="164" spans="1:16" ht="22.5" x14ac:dyDescent="0.25">
      <c r="A164" s="6">
        <v>591</v>
      </c>
      <c r="B164" s="7" t="s">
        <v>136</v>
      </c>
      <c r="C164" s="11">
        <f t="shared" ref="C164:M165" si="60">C165</f>
        <v>0</v>
      </c>
      <c r="D164" s="8">
        <f t="shared" si="60"/>
        <v>0</v>
      </c>
      <c r="E164" s="8">
        <f t="shared" si="60"/>
        <v>0</v>
      </c>
      <c r="F164" s="33">
        <f t="shared" si="60"/>
        <v>0</v>
      </c>
      <c r="G164" s="8">
        <f>SUM(C164:F164)</f>
        <v>0</v>
      </c>
      <c r="H164" s="8">
        <f>H165</f>
        <v>0</v>
      </c>
      <c r="I164" s="11">
        <f>I165</f>
        <v>107000000</v>
      </c>
      <c r="J164" s="11">
        <f t="shared" si="60"/>
        <v>107000000</v>
      </c>
      <c r="K164" s="8">
        <f t="shared" si="60"/>
        <v>0</v>
      </c>
      <c r="L164" s="8">
        <f t="shared" si="60"/>
        <v>0</v>
      </c>
      <c r="M164" s="33">
        <f t="shared" si="60"/>
        <v>0</v>
      </c>
      <c r="N164" s="8">
        <f>SUM(J164:M164)</f>
        <v>107000000</v>
      </c>
      <c r="O164" s="12">
        <v>0</v>
      </c>
      <c r="P164" s="12">
        <v>0</v>
      </c>
    </row>
    <row r="165" spans="1:16" x14ac:dyDescent="0.25">
      <c r="A165" s="13">
        <v>5911</v>
      </c>
      <c r="B165" s="14" t="s">
        <v>136</v>
      </c>
      <c r="C165" s="15">
        <f>SUM(C166)</f>
        <v>0</v>
      </c>
      <c r="D165" s="15">
        <f t="shared" si="60"/>
        <v>0</v>
      </c>
      <c r="E165" s="15">
        <f t="shared" si="60"/>
        <v>0</v>
      </c>
      <c r="F165" s="16">
        <f t="shared" si="60"/>
        <v>0</v>
      </c>
      <c r="G165" s="17">
        <f>SUM(C165:F165)</f>
        <v>0</v>
      </c>
      <c r="H165" s="17">
        <f>H166</f>
        <v>0</v>
      </c>
      <c r="I165" s="18">
        <f>I166</f>
        <v>107000000</v>
      </c>
      <c r="J165" s="15">
        <f>SUM(J166)</f>
        <v>107000000</v>
      </c>
      <c r="K165" s="15">
        <f t="shared" si="60"/>
        <v>0</v>
      </c>
      <c r="L165" s="15">
        <f t="shared" si="60"/>
        <v>0</v>
      </c>
      <c r="M165" s="16">
        <f t="shared" si="60"/>
        <v>0</v>
      </c>
      <c r="N165" s="17">
        <f>SUM(J165:M165)</f>
        <v>107000000</v>
      </c>
      <c r="O165" s="151">
        <v>0</v>
      </c>
      <c r="P165" s="19">
        <v>0</v>
      </c>
    </row>
    <row r="166" spans="1:16" x14ac:dyDescent="0.25">
      <c r="A166" s="93">
        <v>591111</v>
      </c>
      <c r="B166" s="94" t="s">
        <v>136</v>
      </c>
      <c r="C166" s="95">
        <v>0</v>
      </c>
      <c r="D166" s="95">
        <v>0</v>
      </c>
      <c r="E166" s="95">
        <v>0</v>
      </c>
      <c r="F166" s="98">
        <v>0</v>
      </c>
      <c r="G166" s="97">
        <f>SUM(C166:F166)</f>
        <v>0</v>
      </c>
      <c r="H166" s="32">
        <v>0</v>
      </c>
      <c r="I166" s="32">
        <f>N166-G166</f>
        <v>107000000</v>
      </c>
      <c r="J166" s="95">
        <v>107000000</v>
      </c>
      <c r="K166" s="95">
        <v>0</v>
      </c>
      <c r="L166" s="95">
        <v>0</v>
      </c>
      <c r="M166" s="98">
        <v>0</v>
      </c>
      <c r="N166" s="97">
        <f>SUM(J166:M166)</f>
        <v>107000000</v>
      </c>
      <c r="O166" s="25">
        <v>0</v>
      </c>
      <c r="P166" s="25">
        <v>0</v>
      </c>
    </row>
    <row r="167" spans="1:16" s="145" customFormat="1" ht="15.75" thickBot="1" x14ac:dyDescent="0.3">
      <c r="A167" s="140"/>
      <c r="B167" s="141"/>
      <c r="C167" s="142"/>
      <c r="D167" s="142"/>
      <c r="E167" s="142"/>
      <c r="F167" s="142"/>
      <c r="G167" s="143"/>
      <c r="H167" s="142"/>
      <c r="I167" s="142"/>
      <c r="J167" s="142"/>
      <c r="K167" s="142"/>
      <c r="L167" s="142"/>
      <c r="M167" s="142"/>
      <c r="N167" s="143"/>
      <c r="O167" s="144"/>
      <c r="P167" s="144"/>
    </row>
    <row r="168" spans="1:16" ht="24.95" customHeight="1" thickBot="1" x14ac:dyDescent="0.3">
      <c r="A168" s="168" t="s">
        <v>137</v>
      </c>
      <c r="B168" s="169"/>
      <c r="C168" s="82">
        <f>C134+C160+C162</f>
        <v>2592088992</v>
      </c>
      <c r="D168" s="82">
        <f>D134+D160+D162</f>
        <v>468000</v>
      </c>
      <c r="E168" s="82">
        <f>E134+E160+E162</f>
        <v>61286364</v>
      </c>
      <c r="F168" s="82">
        <f>F134+F160+F162</f>
        <v>0</v>
      </c>
      <c r="G168" s="82">
        <f>G134+G160+G162</f>
        <v>2653843356</v>
      </c>
      <c r="H168" s="82">
        <f t="shared" ref="H168:M168" si="61">H134+H160+H162</f>
        <v>451055906</v>
      </c>
      <c r="I168" s="82">
        <f t="shared" si="61"/>
        <v>48002375</v>
      </c>
      <c r="J168" s="82">
        <f t="shared" si="61"/>
        <v>2636671367</v>
      </c>
      <c r="K168" s="82">
        <f t="shared" si="61"/>
        <v>468000</v>
      </c>
      <c r="L168" s="82">
        <f t="shared" si="61"/>
        <v>64706364</v>
      </c>
      <c r="M168" s="82">
        <f t="shared" si="61"/>
        <v>0</v>
      </c>
      <c r="N168" s="82">
        <f>N134+N160+N162</f>
        <v>2701845731</v>
      </c>
      <c r="O168" s="118">
        <f>H168/G168*100</f>
        <v>16.9963274200122</v>
      </c>
      <c r="P168" s="81">
        <f>N168/G168*100</f>
        <v>101.80878705186093</v>
      </c>
    </row>
  </sheetData>
  <sheetProtection algorithmName="SHA-512" hashValue="H2KFXZTqbUghcjA2oL5sOMO1342TrKI2IFFymhK8EylsdyM+aP7+3vWOWUPf6LzWYleofGdaOSaTcKLm4bDRxA==" saltValue="5a+MyUYHXZuwSIi2lNXKVQ==" spinCount="100000" sheet="1" objects="1" scenarios="1"/>
  <mergeCells count="13">
    <mergeCell ref="A1:P1"/>
    <mergeCell ref="A2:P2"/>
    <mergeCell ref="J3:N3"/>
    <mergeCell ref="O3:O4"/>
    <mergeCell ref="P3:P4"/>
    <mergeCell ref="A6:I6"/>
    <mergeCell ref="C3:G4"/>
    <mergeCell ref="A8:I8"/>
    <mergeCell ref="A168:B168"/>
    <mergeCell ref="A3:A4"/>
    <mergeCell ref="B3:B4"/>
    <mergeCell ref="H3:H4"/>
    <mergeCell ref="I3:I4"/>
  </mergeCells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2019-08-07T11:41:36Z</dcterms:modified>
</cp:coreProperties>
</file>